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d.docs.live.net/9aa508bfefd72b60/Documents/"/>
    </mc:Choice>
  </mc:AlternateContent>
  <xr:revisionPtr revIDLastSave="281" documentId="8_{D302011A-43CD-4A6B-9FE3-C5889BF04AF9}" xr6:coauthVersionLast="47" xr6:coauthVersionMax="47" xr10:uidLastSave="{E9A1D346-CB7B-4DAC-85A1-C8762ED181E4}"/>
  <bookViews>
    <workbookView xWindow="2175" yWindow="1125" windowWidth="53070" windowHeight="14115" tabRatio="906" xr2:uid="{00000000-000D-0000-FFFF-FFFF00000000}"/>
  </bookViews>
  <sheets>
    <sheet name="GameDay" sheetId="15" r:id="rId1"/>
    <sheet name="Standings" sheetId="1" r:id="rId2"/>
    <sheet name="Top 25 Rankings" sheetId="3" r:id="rId3"/>
    <sheet name="Playoff Bracket-Bowls-CCG" sheetId="4" r:id="rId4"/>
    <sheet name="2022 CFL Season Schedule " sheetId="16" r:id="rId5"/>
    <sheet name="Postseason Rating System" sheetId="9" r:id="rId6"/>
    <sheet name="CFL Rulebook" sheetId="13" r:id="rId7"/>
    <sheet name="Postseason Picture" sheetId="7" r:id="rId8"/>
    <sheet name="Playoff-Postseason Scenarios" sheetId="5" r:id="rId9"/>
    <sheet name="Commissioner's Cup Chase" sheetId="11" r:id="rId10"/>
    <sheet name="Conference Challenges" sheetId="12" r:id="rId11"/>
    <sheet name="Postseason GameDay" sheetId="6" r:id="rId12"/>
  </sheets>
  <externalReferences>
    <externalReference r:id="rId13"/>
    <externalReference r:id="rId1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K65" i="15" l="1"/>
  <c r="BH65" i="15"/>
  <c r="BD65" i="15"/>
  <c r="BA65" i="15"/>
  <c r="AW65" i="15"/>
  <c r="AT65" i="15"/>
  <c r="AP65" i="15"/>
  <c r="AM65" i="15"/>
  <c r="AI65" i="15"/>
  <c r="AF65" i="15"/>
  <c r="AB65" i="15"/>
  <c r="Y65" i="15"/>
  <c r="U65" i="15"/>
  <c r="R65" i="15"/>
  <c r="N65" i="15"/>
  <c r="K65" i="15"/>
  <c r="G65" i="15"/>
  <c r="BK64" i="15"/>
  <c r="BH64" i="15"/>
  <c r="BD64" i="15"/>
  <c r="BA64" i="15"/>
  <c r="AW64" i="15"/>
  <c r="AP64" i="15"/>
  <c r="AM64" i="15"/>
  <c r="AI64" i="15"/>
  <c r="AF64" i="15"/>
  <c r="AB64" i="15"/>
  <c r="Y64" i="15"/>
  <c r="U64" i="15"/>
  <c r="R64" i="15"/>
  <c r="N64" i="15"/>
  <c r="K64" i="15"/>
  <c r="G64" i="15"/>
  <c r="D64" i="15"/>
  <c r="BK63" i="15"/>
  <c r="BH63" i="15"/>
  <c r="BD63" i="15"/>
  <c r="BA63" i="15"/>
  <c r="AW63" i="15"/>
  <c r="AT63" i="15"/>
  <c r="AP63" i="15"/>
  <c r="AM63" i="15"/>
  <c r="AI63" i="15"/>
  <c r="AF63" i="15"/>
  <c r="AB63" i="15"/>
  <c r="Y63" i="15"/>
  <c r="U63" i="15"/>
  <c r="R63" i="15"/>
  <c r="N63" i="15"/>
  <c r="K63" i="15"/>
  <c r="G63" i="15"/>
  <c r="D63" i="15"/>
  <c r="BH62" i="15"/>
  <c r="BD62" i="15"/>
  <c r="BA62" i="15"/>
  <c r="AW62" i="15"/>
  <c r="AT62" i="15"/>
  <c r="AP62" i="15"/>
  <c r="AM62" i="15"/>
  <c r="AI62" i="15"/>
  <c r="AB62" i="15"/>
  <c r="Y62" i="15"/>
  <c r="U62" i="15"/>
  <c r="R62" i="15"/>
  <c r="N62" i="15"/>
  <c r="K62" i="15"/>
  <c r="G62" i="15"/>
  <c r="D62" i="15"/>
  <c r="BK61" i="15"/>
  <c r="BH61" i="15"/>
  <c r="BD61" i="15"/>
  <c r="BA61" i="15"/>
  <c r="AW61" i="15"/>
  <c r="AT61" i="15"/>
  <c r="AP61" i="15"/>
  <c r="AI61" i="15"/>
  <c r="AF61" i="15"/>
  <c r="AB61" i="15"/>
  <c r="Y61" i="15"/>
  <c r="U61" i="15"/>
  <c r="R61" i="15"/>
  <c r="N61" i="15"/>
  <c r="G61" i="15"/>
  <c r="D61" i="15"/>
  <c r="BK60" i="15"/>
  <c r="BH60" i="15"/>
  <c r="BD60" i="15"/>
  <c r="BA60" i="15"/>
  <c r="AW60" i="15"/>
  <c r="AT60" i="15"/>
  <c r="AP60" i="15"/>
  <c r="AM60" i="15"/>
  <c r="AI60" i="15"/>
  <c r="AF60" i="15"/>
  <c r="AB60" i="15"/>
  <c r="Y60" i="15"/>
  <c r="U60" i="15"/>
  <c r="R60" i="15"/>
  <c r="N60" i="15"/>
  <c r="K60" i="15"/>
  <c r="G60" i="15"/>
  <c r="D60" i="15"/>
  <c r="BK59" i="15"/>
  <c r="BH59" i="15"/>
  <c r="BA59" i="15"/>
  <c r="AW59" i="15"/>
  <c r="AT59" i="15"/>
  <c r="AP59" i="15"/>
  <c r="AM59" i="15"/>
  <c r="AI59" i="15"/>
  <c r="AF59" i="15"/>
  <c r="U59" i="15"/>
  <c r="R59" i="15"/>
  <c r="N59" i="15"/>
  <c r="K59" i="15"/>
  <c r="G59" i="15"/>
  <c r="D59" i="15"/>
  <c r="BJ56" i="15"/>
  <c r="BH56" i="15"/>
  <c r="BG56" i="15"/>
  <c r="BC56" i="15"/>
  <c r="BA56" i="15"/>
  <c r="AZ56" i="15"/>
  <c r="AV56" i="15"/>
  <c r="AT56" i="15"/>
  <c r="AS56" i="15"/>
  <c r="AO56" i="15"/>
  <c r="AM56" i="15"/>
  <c r="AL56" i="15"/>
  <c r="AH56" i="15"/>
  <c r="AF56" i="15"/>
  <c r="AE56" i="15"/>
  <c r="AA56" i="15"/>
  <c r="Y56" i="15"/>
  <c r="X56" i="15"/>
  <c r="T56" i="15"/>
  <c r="R56" i="15"/>
  <c r="Q56" i="15"/>
  <c r="M56" i="15"/>
  <c r="K56" i="15"/>
  <c r="J56" i="15"/>
  <c r="F56" i="15"/>
  <c r="D56" i="15"/>
  <c r="C56" i="15"/>
  <c r="BK54" i="15"/>
  <c r="BI54" i="15"/>
  <c r="BK58" i="15" s="1"/>
  <c r="BK56" i="15" s="1"/>
  <c r="BD54" i="15"/>
  <c r="BB54" i="15"/>
  <c r="BD58" i="15" s="1"/>
  <c r="BD56" i="15" s="1"/>
  <c r="AW54" i="15"/>
  <c r="AU54" i="15"/>
  <c r="AW58" i="15" s="1"/>
  <c r="AW56" i="15" s="1"/>
  <c r="AP54" i="15"/>
  <c r="AN54" i="15"/>
  <c r="AP58" i="15" s="1"/>
  <c r="AP56" i="15" s="1"/>
  <c r="AI54" i="15"/>
  <c r="AG54" i="15"/>
  <c r="AI58" i="15" s="1"/>
  <c r="AI56" i="15" s="1"/>
  <c r="AB54" i="15"/>
  <c r="Z54" i="15"/>
  <c r="AB58" i="15" s="1"/>
  <c r="AB56" i="15" s="1"/>
  <c r="U54" i="15"/>
  <c r="S54" i="15"/>
  <c r="U58" i="15" s="1"/>
  <c r="U56" i="15" s="1"/>
  <c r="N54" i="15"/>
  <c r="L54" i="15"/>
  <c r="N58" i="15" s="1"/>
  <c r="N56" i="15" s="1"/>
  <c r="G54" i="15"/>
  <c r="E54" i="15"/>
  <c r="G58" i="15" s="1"/>
  <c r="G56" i="15" s="1"/>
  <c r="CF48" i="15"/>
  <c r="CC48" i="15"/>
  <c r="BY48" i="15"/>
  <c r="BV48" i="15"/>
  <c r="BR48" i="15"/>
  <c r="BO48" i="15"/>
  <c r="BK48" i="15"/>
  <c r="BH48" i="15"/>
  <c r="BD48" i="15"/>
  <c r="AW48" i="15"/>
  <c r="AT48" i="15"/>
  <c r="AP48" i="15"/>
  <c r="AM48" i="15"/>
  <c r="AF48" i="15"/>
  <c r="AB48" i="15"/>
  <c r="Y48" i="15"/>
  <c r="U48" i="15"/>
  <c r="R48" i="15"/>
  <c r="N48" i="15"/>
  <c r="K48" i="15"/>
  <c r="D48" i="15"/>
  <c r="CP47" i="15"/>
  <c r="CP64" i="15" s="1"/>
  <c r="CO47" i="15"/>
  <c r="CP57" i="15" s="1"/>
  <c r="CF47" i="15"/>
  <c r="CC47" i="15"/>
  <c r="BY47" i="15"/>
  <c r="BV47" i="15"/>
  <c r="BR47" i="15"/>
  <c r="BO47" i="15"/>
  <c r="BK47" i="15"/>
  <c r="BH47" i="15"/>
  <c r="BD47" i="15"/>
  <c r="BA47" i="15"/>
  <c r="AW47" i="15"/>
  <c r="AT47" i="15"/>
  <c r="AP47" i="15"/>
  <c r="AM47" i="15"/>
  <c r="AI47" i="15"/>
  <c r="AF47" i="15"/>
  <c r="AB47" i="15"/>
  <c r="Y47" i="15"/>
  <c r="R47" i="15"/>
  <c r="N47" i="15"/>
  <c r="K47" i="15"/>
  <c r="G47" i="15"/>
  <c r="D47" i="15"/>
  <c r="CP46" i="15"/>
  <c r="CP63" i="15" s="1"/>
  <c r="CO46" i="15"/>
  <c r="CP56" i="15" s="1"/>
  <c r="CF46" i="15"/>
  <c r="CC46" i="15"/>
  <c r="BY46" i="15"/>
  <c r="BV46" i="15"/>
  <c r="BR46" i="15"/>
  <c r="BK46" i="15"/>
  <c r="BH46" i="15"/>
  <c r="BD46" i="15"/>
  <c r="BA46" i="15"/>
  <c r="AW46" i="15"/>
  <c r="AT46" i="15"/>
  <c r="AP46" i="15"/>
  <c r="AM46" i="15"/>
  <c r="AI46" i="15"/>
  <c r="AF46" i="15"/>
  <c r="AB46" i="15"/>
  <c r="Y46" i="15"/>
  <c r="U46" i="15"/>
  <c r="R46" i="15"/>
  <c r="N46" i="15"/>
  <c r="K46" i="15"/>
  <c r="G46" i="15"/>
  <c r="CP45" i="15"/>
  <c r="CP62" i="15" s="1"/>
  <c r="CO45" i="15"/>
  <c r="CP55" i="15" s="1"/>
  <c r="CF45" i="15"/>
  <c r="CC45" i="15"/>
  <c r="BY45" i="15"/>
  <c r="BV45" i="15"/>
  <c r="BR45" i="15"/>
  <c r="BO45" i="15"/>
  <c r="BK45" i="15"/>
  <c r="BH45" i="15"/>
  <c r="BA45" i="15"/>
  <c r="AW45" i="15"/>
  <c r="AT45" i="15"/>
  <c r="AP45" i="15"/>
  <c r="AM45" i="15"/>
  <c r="AI45" i="15"/>
  <c r="AF45" i="15"/>
  <c r="AB45" i="15"/>
  <c r="Y45" i="15"/>
  <c r="U45" i="15"/>
  <c r="R45" i="15"/>
  <c r="N45" i="15"/>
  <c r="K45" i="15"/>
  <c r="G45" i="15"/>
  <c r="D45" i="15"/>
  <c r="CP44" i="15"/>
  <c r="CP61" i="15" s="1"/>
  <c r="CO44" i="15"/>
  <c r="CP54" i="15" s="1"/>
  <c r="CF44" i="15"/>
  <c r="CC44" i="15"/>
  <c r="BY44" i="15"/>
  <c r="BV44" i="15"/>
  <c r="BR44" i="15"/>
  <c r="BO44" i="15"/>
  <c r="BK44" i="15"/>
  <c r="BH44" i="15"/>
  <c r="BD44" i="15"/>
  <c r="BA44" i="15"/>
  <c r="AW44" i="15"/>
  <c r="AT44" i="15"/>
  <c r="AP44" i="15"/>
  <c r="AM44" i="15"/>
  <c r="AI44" i="15"/>
  <c r="AF44" i="15"/>
  <c r="AB44" i="15"/>
  <c r="Y44" i="15"/>
  <c r="U44" i="15"/>
  <c r="N44" i="15"/>
  <c r="K44" i="15"/>
  <c r="G44" i="15"/>
  <c r="D44" i="15"/>
  <c r="CP43" i="15"/>
  <c r="CP60" i="15" s="1"/>
  <c r="CO43" i="15"/>
  <c r="CP53" i="15" s="1"/>
  <c r="CF43" i="15"/>
  <c r="CC43" i="15"/>
  <c r="BY43" i="15"/>
  <c r="BV43" i="15"/>
  <c r="BR43" i="15"/>
  <c r="BO43" i="15"/>
  <c r="BK43" i="15"/>
  <c r="BH43" i="15"/>
  <c r="BD43" i="15"/>
  <c r="BA43" i="15"/>
  <c r="AW43" i="15"/>
  <c r="AT43" i="15"/>
  <c r="AP43" i="15"/>
  <c r="AM43" i="15"/>
  <c r="AI43" i="15"/>
  <c r="AF43" i="15"/>
  <c r="AB43" i="15"/>
  <c r="Y43" i="15"/>
  <c r="U43" i="15"/>
  <c r="R43" i="15"/>
  <c r="N43" i="15"/>
  <c r="K43" i="15"/>
  <c r="G43" i="15"/>
  <c r="D43" i="15"/>
  <c r="CP42" i="15"/>
  <c r="CP59" i="15" s="1"/>
  <c r="CO42" i="15"/>
  <c r="CP52" i="15" s="1"/>
  <c r="CF42" i="15"/>
  <c r="CC42" i="15"/>
  <c r="BY42" i="15"/>
  <c r="BV42" i="15"/>
  <c r="BR42" i="15"/>
  <c r="BO42" i="15"/>
  <c r="BK42" i="15"/>
  <c r="BH42" i="15"/>
  <c r="BD42" i="15"/>
  <c r="BA42" i="15"/>
  <c r="AW42" i="15"/>
  <c r="AT42" i="15"/>
  <c r="AP42" i="15"/>
  <c r="AM42" i="15"/>
  <c r="AI42" i="15"/>
  <c r="AF42" i="15"/>
  <c r="AB42" i="15"/>
  <c r="Y42" i="15"/>
  <c r="U42" i="15"/>
  <c r="R42" i="15"/>
  <c r="N42" i="15"/>
  <c r="K42" i="15"/>
  <c r="G42" i="15"/>
  <c r="D42" i="15"/>
  <c r="CP41" i="15"/>
  <c r="CP58" i="15" s="1"/>
  <c r="CO41" i="15"/>
  <c r="CP51" i="15" s="1"/>
  <c r="CE39" i="15"/>
  <c r="CC39" i="15"/>
  <c r="CB39" i="15"/>
  <c r="BX39" i="15"/>
  <c r="BV39" i="15"/>
  <c r="BU39" i="15"/>
  <c r="BQ39" i="15"/>
  <c r="BO39" i="15"/>
  <c r="BN39" i="15"/>
  <c r="BJ39" i="15"/>
  <c r="BH39" i="15"/>
  <c r="BG39" i="15"/>
  <c r="BC39" i="15"/>
  <c r="BA39" i="15"/>
  <c r="AZ39" i="15"/>
  <c r="AV39" i="15"/>
  <c r="AT39" i="15"/>
  <c r="AS39" i="15"/>
  <c r="AO39" i="15"/>
  <c r="AM39" i="15"/>
  <c r="AL39" i="15"/>
  <c r="AH39" i="15"/>
  <c r="AF39" i="15"/>
  <c r="AE39" i="15"/>
  <c r="AA39" i="15"/>
  <c r="Y39" i="15"/>
  <c r="X39" i="15"/>
  <c r="T39" i="15"/>
  <c r="R39" i="15"/>
  <c r="Q39" i="15"/>
  <c r="M39" i="15"/>
  <c r="K39" i="15"/>
  <c r="J39" i="15"/>
  <c r="F39" i="15"/>
  <c r="D39" i="15"/>
  <c r="C39" i="15"/>
  <c r="CF37" i="15"/>
  <c r="CD37" i="15"/>
  <c r="CF41" i="15" s="1"/>
  <c r="CF39" i="15" s="1"/>
  <c r="BY37" i="15"/>
  <c r="BW37" i="15"/>
  <c r="BY41" i="15" s="1"/>
  <c r="BY39" i="15" s="1"/>
  <c r="BR37" i="15"/>
  <c r="BP37" i="15"/>
  <c r="BR41" i="15" s="1"/>
  <c r="BR39" i="15" s="1"/>
  <c r="BK37" i="15"/>
  <c r="BI37" i="15"/>
  <c r="BK41" i="15" s="1"/>
  <c r="BK39" i="15" s="1"/>
  <c r="BD37" i="15"/>
  <c r="BB37" i="15"/>
  <c r="BD41" i="15" s="1"/>
  <c r="BD39" i="15" s="1"/>
  <c r="AW37" i="15"/>
  <c r="AU37" i="15"/>
  <c r="AW41" i="15" s="1"/>
  <c r="AW39" i="15" s="1"/>
  <c r="AP37" i="15"/>
  <c r="AN37" i="15"/>
  <c r="AP41" i="15" s="1"/>
  <c r="AP39" i="15" s="1"/>
  <c r="AI37" i="15"/>
  <c r="AG37" i="15"/>
  <c r="AI41" i="15" s="1"/>
  <c r="AI39" i="15" s="1"/>
  <c r="AB37" i="15"/>
  <c r="Z37" i="15"/>
  <c r="AB41" i="15" s="1"/>
  <c r="AB39" i="15" s="1"/>
  <c r="U37" i="15"/>
  <c r="S37" i="15"/>
  <c r="U41" i="15" s="1"/>
  <c r="U39" i="15" s="1"/>
  <c r="N37" i="15"/>
  <c r="L37" i="15"/>
  <c r="N41" i="15" s="1"/>
  <c r="N39" i="15" s="1"/>
  <c r="G37" i="15"/>
  <c r="E37" i="15"/>
  <c r="G41" i="15" s="1"/>
  <c r="G39" i="15" s="1"/>
  <c r="CF31" i="15"/>
  <c r="CC31" i="15"/>
  <c r="BY31" i="15"/>
  <c r="BV31" i="15"/>
  <c r="BR31" i="15"/>
  <c r="BO31" i="15"/>
  <c r="BK31" i="15"/>
  <c r="BH31" i="15"/>
  <c r="BA31" i="15"/>
  <c r="AW31" i="15"/>
  <c r="AT31" i="15"/>
  <c r="AP31" i="15"/>
  <c r="AM31" i="15"/>
  <c r="AI31" i="15"/>
  <c r="AB31" i="15"/>
  <c r="Y31" i="15"/>
  <c r="R31" i="15"/>
  <c r="N31" i="15"/>
  <c r="K31" i="15"/>
  <c r="G31" i="15"/>
  <c r="D31" i="15"/>
  <c r="CF30" i="15"/>
  <c r="BY30" i="15"/>
  <c r="BV30" i="15"/>
  <c r="BO30" i="15"/>
  <c r="BK30" i="15"/>
  <c r="BH30" i="15"/>
  <c r="BD30" i="15"/>
  <c r="BA30" i="15"/>
  <c r="AW30" i="15"/>
  <c r="AT30" i="15"/>
  <c r="AP30" i="15"/>
  <c r="AM30" i="15"/>
  <c r="AI30" i="15"/>
  <c r="AF30" i="15"/>
  <c r="AB30" i="15"/>
  <c r="Y30" i="15"/>
  <c r="U30" i="15"/>
  <c r="R30" i="15"/>
  <c r="N30" i="15"/>
  <c r="K30" i="15"/>
  <c r="G30" i="15"/>
  <c r="D30" i="15"/>
  <c r="CF29" i="15"/>
  <c r="CC29" i="15"/>
  <c r="BY29" i="15"/>
  <c r="BV29" i="15"/>
  <c r="BR29" i="15"/>
  <c r="BO29" i="15"/>
  <c r="BK29" i="15"/>
  <c r="BH29" i="15"/>
  <c r="BD29" i="15"/>
  <c r="BA29" i="15"/>
  <c r="AT29" i="15"/>
  <c r="AP29" i="15"/>
  <c r="AM29" i="15"/>
  <c r="AI29" i="15"/>
  <c r="AF29" i="15"/>
  <c r="AB29" i="15"/>
  <c r="Y29" i="15"/>
  <c r="U29" i="15"/>
  <c r="R29" i="15"/>
  <c r="N29" i="15"/>
  <c r="K29" i="15"/>
  <c r="G29" i="15"/>
  <c r="D29" i="15"/>
  <c r="CF28" i="15"/>
  <c r="CC28" i="15"/>
  <c r="BY28" i="15"/>
  <c r="BV28" i="15"/>
  <c r="BR28" i="15"/>
  <c r="BO28" i="15"/>
  <c r="BK28" i="15"/>
  <c r="BH28" i="15"/>
  <c r="BD28" i="15"/>
  <c r="BA28" i="15"/>
  <c r="AW28" i="15"/>
  <c r="AT28" i="15"/>
  <c r="AP28" i="15"/>
  <c r="AM28" i="15"/>
  <c r="AI28" i="15"/>
  <c r="AF28" i="15"/>
  <c r="AB28" i="15"/>
  <c r="Y28" i="15"/>
  <c r="U28" i="15"/>
  <c r="R28" i="15"/>
  <c r="N28" i="15"/>
  <c r="K28" i="15"/>
  <c r="G28" i="15"/>
  <c r="D28" i="15"/>
  <c r="CF27" i="15"/>
  <c r="CC27" i="15"/>
  <c r="BY27" i="15"/>
  <c r="BV27" i="15"/>
  <c r="BR27" i="15"/>
  <c r="BO27" i="15"/>
  <c r="BK27" i="15"/>
  <c r="BH27" i="15"/>
  <c r="BD27" i="15"/>
  <c r="BA27" i="15"/>
  <c r="AW27" i="15"/>
  <c r="AT27" i="15"/>
  <c r="AP27" i="15"/>
  <c r="AM27" i="15"/>
  <c r="AI27" i="15"/>
  <c r="AF27" i="15"/>
  <c r="AB27" i="15"/>
  <c r="Y27" i="15"/>
  <c r="U27" i="15"/>
  <c r="R27" i="15"/>
  <c r="N27" i="15"/>
  <c r="K27" i="15"/>
  <c r="G27" i="15"/>
  <c r="D27" i="15"/>
  <c r="CF26" i="15"/>
  <c r="CC26" i="15"/>
  <c r="BY26" i="15"/>
  <c r="BV26" i="15"/>
  <c r="BR26" i="15"/>
  <c r="BO26" i="15"/>
  <c r="BK26" i="15"/>
  <c r="BH26" i="15"/>
  <c r="BD26" i="15"/>
  <c r="BA26" i="15"/>
  <c r="AW26" i="15"/>
  <c r="AT26" i="15"/>
  <c r="AP26" i="15"/>
  <c r="AM26" i="15"/>
  <c r="AI26" i="15"/>
  <c r="AF26" i="15"/>
  <c r="AB26" i="15"/>
  <c r="Y26" i="15"/>
  <c r="U26" i="15"/>
  <c r="R26" i="15"/>
  <c r="N26" i="15"/>
  <c r="K26" i="15"/>
  <c r="D26" i="15"/>
  <c r="CF25" i="15"/>
  <c r="CC25" i="15"/>
  <c r="BY25" i="15"/>
  <c r="BV25" i="15"/>
  <c r="BR25" i="15"/>
  <c r="BO25" i="15"/>
  <c r="BK25" i="15"/>
  <c r="BH25" i="15"/>
  <c r="BD25" i="15"/>
  <c r="BA25" i="15"/>
  <c r="AW25" i="15"/>
  <c r="AT25" i="15"/>
  <c r="AP25" i="15"/>
  <c r="AM25" i="15"/>
  <c r="AI25" i="15"/>
  <c r="AF25" i="15"/>
  <c r="AB25" i="15"/>
  <c r="Y25" i="15"/>
  <c r="U25" i="15"/>
  <c r="R25" i="15"/>
  <c r="N25" i="15"/>
  <c r="K25" i="15"/>
  <c r="G25" i="15"/>
  <c r="D25" i="15"/>
  <c r="CE22" i="15"/>
  <c r="CC22" i="15"/>
  <c r="CB22" i="15"/>
  <c r="BX22" i="15"/>
  <c r="BV22" i="15"/>
  <c r="BU22" i="15"/>
  <c r="BQ22" i="15"/>
  <c r="BO22" i="15"/>
  <c r="BN22" i="15"/>
  <c r="BJ22" i="15"/>
  <c r="BH22" i="15"/>
  <c r="BG22" i="15"/>
  <c r="BC22" i="15"/>
  <c r="BA22" i="15"/>
  <c r="AZ22" i="15"/>
  <c r="AV22" i="15"/>
  <c r="AT22" i="15"/>
  <c r="AS22" i="15"/>
  <c r="AO22" i="15"/>
  <c r="AM22" i="15"/>
  <c r="AL22" i="15"/>
  <c r="AH22" i="15"/>
  <c r="AF22" i="15"/>
  <c r="AE22" i="15"/>
  <c r="AA22" i="15"/>
  <c r="Y22" i="15"/>
  <c r="X22" i="15"/>
  <c r="T22" i="15"/>
  <c r="R22" i="15"/>
  <c r="Q22" i="15"/>
  <c r="M22" i="15"/>
  <c r="K22" i="15"/>
  <c r="J22" i="15"/>
  <c r="F22" i="15"/>
  <c r="D22" i="15"/>
  <c r="C22" i="15"/>
  <c r="CF20" i="15"/>
  <c r="CD20" i="15"/>
  <c r="CF24" i="15" s="1"/>
  <c r="CF22" i="15" s="1"/>
  <c r="BY20" i="15"/>
  <c r="BW20" i="15"/>
  <c r="BY24" i="15" s="1"/>
  <c r="BY22" i="15" s="1"/>
  <c r="BR20" i="15"/>
  <c r="BP20" i="15"/>
  <c r="BR24" i="15" s="1"/>
  <c r="BR22" i="15" s="1"/>
  <c r="BK20" i="15"/>
  <c r="BI20" i="15"/>
  <c r="BK24" i="15" s="1"/>
  <c r="BK22" i="15" s="1"/>
  <c r="BD20" i="15"/>
  <c r="BB20" i="15"/>
  <c r="BD24" i="15" s="1"/>
  <c r="BD22" i="15" s="1"/>
  <c r="AW20" i="15"/>
  <c r="AU20" i="15"/>
  <c r="AW24" i="15" s="1"/>
  <c r="AW22" i="15" s="1"/>
  <c r="AP20" i="15"/>
  <c r="AN20" i="15"/>
  <c r="AP24" i="15" s="1"/>
  <c r="AP22" i="15" s="1"/>
  <c r="AI20" i="15"/>
  <c r="AG20" i="15"/>
  <c r="AI24" i="15" s="1"/>
  <c r="AI22" i="15" s="1"/>
  <c r="AB20" i="15"/>
  <c r="Z20" i="15"/>
  <c r="AB24" i="15" s="1"/>
  <c r="AB22" i="15" s="1"/>
  <c r="U20" i="15"/>
  <c r="S20" i="15"/>
  <c r="U24" i="15" s="1"/>
  <c r="U22" i="15" s="1"/>
  <c r="N20" i="15"/>
  <c r="L20" i="15"/>
  <c r="N24" i="15" s="1"/>
  <c r="N22" i="15" s="1"/>
  <c r="G20" i="15"/>
  <c r="E20" i="15"/>
  <c r="G24" i="15" s="1"/>
  <c r="G22" i="15" s="1"/>
  <c r="CF14" i="15"/>
  <c r="CC14" i="15"/>
  <c r="BY14" i="15"/>
  <c r="BV14" i="15"/>
  <c r="BR14" i="15"/>
  <c r="BO14" i="15"/>
  <c r="BK14" i="15"/>
  <c r="BH14" i="15"/>
  <c r="BD14" i="15"/>
  <c r="BA14" i="15"/>
  <c r="AW14" i="15"/>
  <c r="AT14" i="15"/>
  <c r="AP14" i="15"/>
  <c r="AM14" i="15"/>
  <c r="AI14" i="15"/>
  <c r="AF14" i="15"/>
  <c r="AB14" i="15"/>
  <c r="Y14" i="15"/>
  <c r="U14" i="15"/>
  <c r="R14" i="15"/>
  <c r="N14" i="15"/>
  <c r="K14" i="15"/>
  <c r="G14" i="15"/>
  <c r="D14" i="15"/>
  <c r="CF13" i="15"/>
  <c r="CC13" i="15"/>
  <c r="BY13" i="15"/>
  <c r="BV13" i="15"/>
  <c r="BR13" i="15"/>
  <c r="BO13" i="15"/>
  <c r="BK13" i="15"/>
  <c r="BH13" i="15"/>
  <c r="BD13" i="15"/>
  <c r="BA13" i="15"/>
  <c r="AW13" i="15"/>
  <c r="AT13" i="15"/>
  <c r="AP13" i="15"/>
  <c r="AM13" i="15"/>
  <c r="AI13" i="15"/>
  <c r="AF13" i="15"/>
  <c r="AB13" i="15"/>
  <c r="Y13" i="15"/>
  <c r="U13" i="15"/>
  <c r="R13" i="15"/>
  <c r="N13" i="15"/>
  <c r="K13" i="15"/>
  <c r="G13" i="15"/>
  <c r="D13" i="15"/>
  <c r="CF12" i="15"/>
  <c r="CC12" i="15"/>
  <c r="BY12" i="15"/>
  <c r="BV12" i="15"/>
  <c r="BR12" i="15"/>
  <c r="BO12" i="15"/>
  <c r="BH12" i="15"/>
  <c r="BD12" i="15"/>
  <c r="BA12" i="15"/>
  <c r="AW12" i="15"/>
  <c r="AT12" i="15"/>
  <c r="AP12" i="15"/>
  <c r="AM12" i="15"/>
  <c r="AI12" i="15"/>
  <c r="AF12" i="15"/>
  <c r="Y12" i="15"/>
  <c r="U12" i="15"/>
  <c r="R12" i="15"/>
  <c r="N12" i="15"/>
  <c r="K12" i="15"/>
  <c r="G12" i="15"/>
  <c r="D12" i="15"/>
  <c r="CF11" i="15"/>
  <c r="CC11" i="15"/>
  <c r="BY11" i="15"/>
  <c r="BV11" i="15"/>
  <c r="BR11" i="15"/>
  <c r="BO11" i="15"/>
  <c r="BK11" i="15"/>
  <c r="BH11" i="15"/>
  <c r="BD11" i="15"/>
  <c r="BA11" i="15"/>
  <c r="AW11" i="15"/>
  <c r="AT11" i="15"/>
  <c r="AP11" i="15"/>
  <c r="AM11" i="15"/>
  <c r="AI11" i="15"/>
  <c r="AF11" i="15"/>
  <c r="AB11" i="15"/>
  <c r="Y11" i="15"/>
  <c r="U11" i="15"/>
  <c r="R11" i="15"/>
  <c r="K11" i="15"/>
  <c r="G11" i="15"/>
  <c r="D11" i="15"/>
  <c r="CF10" i="15"/>
  <c r="CC10" i="15"/>
  <c r="BY10" i="15"/>
  <c r="BV10" i="15"/>
  <c r="BR10" i="15"/>
  <c r="BO10" i="15"/>
  <c r="BK10" i="15"/>
  <c r="BH10" i="15"/>
  <c r="BD10" i="15"/>
  <c r="BA10" i="15"/>
  <c r="AW10" i="15"/>
  <c r="AT10" i="15"/>
  <c r="AP10" i="15"/>
  <c r="AM10" i="15"/>
  <c r="AI10" i="15"/>
  <c r="AF10" i="15"/>
  <c r="AB10" i="15"/>
  <c r="Y10" i="15"/>
  <c r="U10" i="15"/>
  <c r="R10" i="15"/>
  <c r="N10" i="15"/>
  <c r="K10" i="15"/>
  <c r="G10" i="15"/>
  <c r="D10" i="15"/>
  <c r="CF9" i="15"/>
  <c r="CC9" i="15"/>
  <c r="BY9" i="15"/>
  <c r="BV9" i="15"/>
  <c r="BR9" i="15"/>
  <c r="BO9" i="15"/>
  <c r="BK9" i="15"/>
  <c r="BH9" i="15"/>
  <c r="BD9" i="15"/>
  <c r="BA9" i="15"/>
  <c r="AW9" i="15"/>
  <c r="AT9" i="15"/>
  <c r="AP9" i="15"/>
  <c r="AM9" i="15"/>
  <c r="AI9" i="15"/>
  <c r="AF9" i="15"/>
  <c r="AB9" i="15"/>
  <c r="Y9" i="15"/>
  <c r="U9" i="15"/>
  <c r="R9" i="15"/>
  <c r="N9" i="15"/>
  <c r="K9" i="15"/>
  <c r="G9" i="15"/>
  <c r="D9" i="15"/>
  <c r="CF8" i="15"/>
  <c r="CC8" i="15"/>
  <c r="BY8" i="15"/>
  <c r="BV8" i="15"/>
  <c r="BR8" i="15"/>
  <c r="BO8" i="15"/>
  <c r="BK8" i="15"/>
  <c r="BH8" i="15"/>
  <c r="BD8" i="15"/>
  <c r="BA8" i="15"/>
  <c r="AW8" i="15"/>
  <c r="AT8" i="15"/>
  <c r="AP8" i="15"/>
  <c r="AI8" i="15"/>
  <c r="AB8" i="15"/>
  <c r="Y8" i="15"/>
  <c r="U8" i="15"/>
  <c r="R8" i="15"/>
  <c r="N8" i="15"/>
  <c r="K8" i="15"/>
  <c r="G8" i="15"/>
  <c r="D8" i="15"/>
  <c r="CE5" i="15"/>
  <c r="CC5" i="15"/>
  <c r="CB5" i="15"/>
  <c r="BX5" i="15"/>
  <c r="BV5" i="15"/>
  <c r="BU5" i="15"/>
  <c r="BQ5" i="15"/>
  <c r="BO5" i="15"/>
  <c r="BN5" i="15"/>
  <c r="BJ5" i="15"/>
  <c r="BH5" i="15"/>
  <c r="BG5" i="15"/>
  <c r="BC5" i="15"/>
  <c r="BA5" i="15"/>
  <c r="AZ5" i="15"/>
  <c r="AV5" i="15"/>
  <c r="AT5" i="15"/>
  <c r="AS5" i="15"/>
  <c r="AO5" i="15"/>
  <c r="AM5" i="15"/>
  <c r="AL5" i="15"/>
  <c r="AH5" i="15"/>
  <c r="AF5" i="15"/>
  <c r="AE5" i="15"/>
  <c r="AA5" i="15"/>
  <c r="Y5" i="15"/>
  <c r="X5" i="15"/>
  <c r="T5" i="15"/>
  <c r="R5" i="15"/>
  <c r="Q5" i="15"/>
  <c r="M5" i="15"/>
  <c r="K5" i="15"/>
  <c r="J5" i="15"/>
  <c r="F5" i="15"/>
  <c r="D5" i="15"/>
  <c r="C5" i="15"/>
  <c r="CF3" i="15"/>
  <c r="CD3" i="15"/>
  <c r="CF7" i="15" s="1"/>
  <c r="CF5" i="15" s="1"/>
  <c r="BY3" i="15"/>
  <c r="BW3" i="15"/>
  <c r="BY7" i="15" s="1"/>
  <c r="BY5" i="15" s="1"/>
  <c r="BR3" i="15"/>
  <c r="BP3" i="15"/>
  <c r="BR7" i="15" s="1"/>
  <c r="BR5" i="15" s="1"/>
  <c r="BK3" i="15"/>
  <c r="BI3" i="15"/>
  <c r="BK7" i="15" s="1"/>
  <c r="BK5" i="15" s="1"/>
  <c r="BD3" i="15"/>
  <c r="BB3" i="15"/>
  <c r="BD7" i="15" s="1"/>
  <c r="BD5" i="15" s="1"/>
  <c r="AW3" i="15"/>
  <c r="AU3" i="15"/>
  <c r="AW7" i="15" s="1"/>
  <c r="AW5" i="15" s="1"/>
  <c r="AP3" i="15"/>
  <c r="AN3" i="15"/>
  <c r="AP7" i="15" s="1"/>
  <c r="AP5" i="15" s="1"/>
  <c r="AI3" i="15"/>
  <c r="AG3" i="15"/>
  <c r="AI7" i="15" s="1"/>
  <c r="AI5" i="15" s="1"/>
  <c r="AB3" i="15"/>
  <c r="Z3" i="15"/>
  <c r="AB7" i="15" s="1"/>
  <c r="AB5" i="15" s="1"/>
  <c r="U3" i="15"/>
  <c r="S3" i="15"/>
  <c r="U7" i="15" s="1"/>
  <c r="U5" i="15" s="1"/>
  <c r="N3" i="15"/>
  <c r="L3" i="15"/>
  <c r="N7" i="15" s="1"/>
  <c r="N5" i="15" s="1"/>
  <c r="G3" i="15"/>
  <c r="E3" i="15"/>
  <c r="G7" i="15" s="1"/>
  <c r="CN1" i="15"/>
  <c r="CN38" i="15" s="1"/>
  <c r="R168" i="1"/>
  <c r="R167" i="1"/>
  <c r="R166" i="1"/>
  <c r="R165" i="1"/>
  <c r="R164" i="1"/>
  <c r="R163" i="1"/>
  <c r="R162" i="1"/>
  <c r="R158" i="1"/>
  <c r="R157" i="1"/>
  <c r="R156" i="1"/>
  <c r="R155" i="1"/>
  <c r="R154" i="1"/>
  <c r="R153" i="1"/>
  <c r="R152" i="1"/>
  <c r="P79" i="1"/>
  <c r="N79" i="1"/>
  <c r="L79" i="1"/>
  <c r="J79" i="1"/>
  <c r="I79" i="1"/>
  <c r="G79" i="1"/>
  <c r="F79" i="1"/>
  <c r="D79" i="1"/>
  <c r="C79" i="1"/>
  <c r="B79" i="1"/>
  <c r="P78" i="1"/>
  <c r="N78" i="1"/>
  <c r="L78" i="1"/>
  <c r="J78" i="1"/>
  <c r="I78" i="1"/>
  <c r="G78" i="1"/>
  <c r="F78" i="1"/>
  <c r="D78" i="1"/>
  <c r="C78" i="1"/>
  <c r="B78" i="1"/>
  <c r="P77" i="1"/>
  <c r="N77" i="1"/>
  <c r="L77" i="1"/>
  <c r="J77" i="1"/>
  <c r="I77" i="1"/>
  <c r="G77" i="1"/>
  <c r="F77" i="1"/>
  <c r="D77" i="1"/>
  <c r="C77" i="1"/>
  <c r="B77" i="1"/>
  <c r="P76" i="1"/>
  <c r="N76" i="1"/>
  <c r="L76" i="1"/>
  <c r="J76" i="1"/>
  <c r="I76" i="1"/>
  <c r="G76" i="1"/>
  <c r="F76" i="1"/>
  <c r="D76" i="1"/>
  <c r="C76" i="1"/>
  <c r="B76" i="1"/>
  <c r="P75" i="1"/>
  <c r="N75" i="1"/>
  <c r="L75" i="1"/>
  <c r="J75" i="1"/>
  <c r="I75" i="1"/>
  <c r="G75" i="1"/>
  <c r="F75" i="1"/>
  <c r="D75" i="1"/>
  <c r="C75" i="1"/>
  <c r="B75" i="1"/>
  <c r="P71" i="1"/>
  <c r="N71" i="1"/>
  <c r="L71" i="1"/>
  <c r="J71" i="1"/>
  <c r="I71" i="1"/>
  <c r="G71" i="1"/>
  <c r="F71" i="1"/>
  <c r="D71" i="1"/>
  <c r="C71" i="1"/>
  <c r="B71" i="1"/>
  <c r="P70" i="1"/>
  <c r="N70" i="1"/>
  <c r="L70" i="1"/>
  <c r="J70" i="1"/>
  <c r="I70" i="1"/>
  <c r="G70" i="1"/>
  <c r="F70" i="1"/>
  <c r="D70" i="1"/>
  <c r="C70" i="1"/>
  <c r="B70" i="1"/>
  <c r="P69" i="1"/>
  <c r="N69" i="1"/>
  <c r="L69" i="1"/>
  <c r="J69" i="1"/>
  <c r="I69" i="1"/>
  <c r="G69" i="1"/>
  <c r="F69" i="1"/>
  <c r="D69" i="1"/>
  <c r="C69" i="1"/>
  <c r="B69" i="1"/>
  <c r="P68" i="1"/>
  <c r="N68" i="1"/>
  <c r="L68" i="1"/>
  <c r="J68" i="1"/>
  <c r="I68" i="1"/>
  <c r="G68" i="1"/>
  <c r="F68" i="1"/>
  <c r="D68" i="1"/>
  <c r="C68" i="1"/>
  <c r="B68" i="1"/>
  <c r="P67" i="1"/>
  <c r="N67" i="1"/>
  <c r="L67" i="1"/>
  <c r="J67" i="1"/>
  <c r="I67" i="1"/>
  <c r="G67" i="1"/>
  <c r="F67" i="1"/>
  <c r="D67" i="1"/>
  <c r="C67" i="1"/>
  <c r="B67" i="1"/>
  <c r="P63" i="1"/>
  <c r="N63" i="1"/>
  <c r="L63" i="1"/>
  <c r="J63" i="1"/>
  <c r="I63" i="1"/>
  <c r="G63" i="1"/>
  <c r="F63" i="1"/>
  <c r="D63" i="1"/>
  <c r="C63" i="1"/>
  <c r="B63" i="1"/>
  <c r="P62" i="1"/>
  <c r="N62" i="1"/>
  <c r="L62" i="1"/>
  <c r="J62" i="1"/>
  <c r="I62" i="1"/>
  <c r="G62" i="1"/>
  <c r="F62" i="1"/>
  <c r="D62" i="1"/>
  <c r="C62" i="1"/>
  <c r="B62" i="1"/>
  <c r="P61" i="1"/>
  <c r="N61" i="1"/>
  <c r="L61" i="1"/>
  <c r="J61" i="1"/>
  <c r="I61" i="1"/>
  <c r="G61" i="1"/>
  <c r="F61" i="1"/>
  <c r="D61" i="1"/>
  <c r="C61" i="1"/>
  <c r="B61" i="1"/>
  <c r="P60" i="1"/>
  <c r="N60" i="1"/>
  <c r="L60" i="1"/>
  <c r="J60" i="1"/>
  <c r="I60" i="1"/>
  <c r="G60" i="1"/>
  <c r="F60" i="1"/>
  <c r="D60" i="1"/>
  <c r="C60" i="1"/>
  <c r="B60" i="1"/>
  <c r="P59" i="1"/>
  <c r="N59" i="1"/>
  <c r="L59" i="1"/>
  <c r="J59" i="1"/>
  <c r="I59" i="1"/>
  <c r="G59" i="1"/>
  <c r="F59" i="1"/>
  <c r="D59" i="1"/>
  <c r="C59" i="1"/>
  <c r="B59" i="1"/>
  <c r="AF57" i="1"/>
  <c r="AD57" i="1"/>
  <c r="AB57" i="1"/>
  <c r="Z57" i="1"/>
  <c r="Y57" i="1"/>
  <c r="W57" i="1"/>
  <c r="V57" i="1"/>
  <c r="T57" i="1"/>
  <c r="S57" i="1"/>
  <c r="R57" i="1"/>
  <c r="AF56" i="1"/>
  <c r="AD56" i="1"/>
  <c r="AB56" i="1"/>
  <c r="Z56" i="1"/>
  <c r="Y56" i="1"/>
  <c r="W56" i="1"/>
  <c r="V56" i="1"/>
  <c r="T56" i="1"/>
  <c r="S56" i="1"/>
  <c r="R56" i="1"/>
  <c r="AF55" i="1"/>
  <c r="AD55" i="1"/>
  <c r="AB55" i="1"/>
  <c r="Z55" i="1"/>
  <c r="Y55" i="1"/>
  <c r="W55" i="1"/>
  <c r="V55" i="1"/>
  <c r="T55" i="1"/>
  <c r="S55" i="1"/>
  <c r="R55" i="1"/>
  <c r="P55" i="1"/>
  <c r="N55" i="1"/>
  <c r="L55" i="1"/>
  <c r="J55" i="1"/>
  <c r="I55" i="1"/>
  <c r="G55" i="1"/>
  <c r="F55" i="1"/>
  <c r="D55" i="1"/>
  <c r="C55" i="1"/>
  <c r="B55" i="1"/>
  <c r="AF54" i="1"/>
  <c r="AD54" i="1"/>
  <c r="AB54" i="1"/>
  <c r="Z54" i="1"/>
  <c r="Y54" i="1"/>
  <c r="W54" i="1"/>
  <c r="V54" i="1"/>
  <c r="T54" i="1"/>
  <c r="S54" i="1"/>
  <c r="R54" i="1"/>
  <c r="P54" i="1"/>
  <c r="N54" i="1"/>
  <c r="L54" i="1"/>
  <c r="J54" i="1"/>
  <c r="I54" i="1"/>
  <c r="G54" i="1"/>
  <c r="F54" i="1"/>
  <c r="D54" i="1"/>
  <c r="C54" i="1"/>
  <c r="B54" i="1"/>
  <c r="AF53" i="1"/>
  <c r="AD53" i="1"/>
  <c r="AB53" i="1"/>
  <c r="Z53" i="1"/>
  <c r="Y53" i="1"/>
  <c r="W53" i="1"/>
  <c r="V53" i="1"/>
  <c r="T53" i="1"/>
  <c r="S53" i="1"/>
  <c r="R53" i="1"/>
  <c r="P53" i="1"/>
  <c r="N53" i="1"/>
  <c r="L53" i="1"/>
  <c r="J53" i="1"/>
  <c r="I53" i="1"/>
  <c r="G53" i="1"/>
  <c r="F53" i="1"/>
  <c r="D53" i="1"/>
  <c r="C53" i="1"/>
  <c r="B53" i="1"/>
  <c r="P52" i="1"/>
  <c r="N52" i="1"/>
  <c r="L52" i="1"/>
  <c r="J52" i="1"/>
  <c r="I52" i="1"/>
  <c r="G52" i="1"/>
  <c r="F52" i="1"/>
  <c r="D52" i="1"/>
  <c r="C52" i="1"/>
  <c r="B52" i="1"/>
  <c r="P51" i="1"/>
  <c r="N51" i="1"/>
  <c r="L51" i="1"/>
  <c r="J51" i="1"/>
  <c r="I51" i="1"/>
  <c r="G51" i="1"/>
  <c r="F51" i="1"/>
  <c r="D51" i="1"/>
  <c r="C51" i="1"/>
  <c r="B51" i="1"/>
  <c r="AF49" i="1"/>
  <c r="AD49" i="1"/>
  <c r="AB49" i="1"/>
  <c r="Z49" i="1"/>
  <c r="Y49" i="1"/>
  <c r="W49" i="1"/>
  <c r="V49" i="1"/>
  <c r="T49" i="1"/>
  <c r="S49" i="1"/>
  <c r="R49" i="1"/>
  <c r="AF48" i="1"/>
  <c r="AD48" i="1"/>
  <c r="AB48" i="1"/>
  <c r="Z48" i="1"/>
  <c r="Y48" i="1"/>
  <c r="W48" i="1"/>
  <c r="V48" i="1"/>
  <c r="T48" i="1"/>
  <c r="S48" i="1"/>
  <c r="R48" i="1"/>
  <c r="AF47" i="1"/>
  <c r="AD47" i="1"/>
  <c r="AB47" i="1"/>
  <c r="Z47" i="1"/>
  <c r="Y47" i="1"/>
  <c r="W47" i="1"/>
  <c r="V47" i="1"/>
  <c r="T47" i="1"/>
  <c r="S47" i="1"/>
  <c r="R47" i="1"/>
  <c r="P47" i="1"/>
  <c r="N47" i="1"/>
  <c r="L47" i="1"/>
  <c r="J47" i="1"/>
  <c r="I47" i="1"/>
  <c r="G47" i="1"/>
  <c r="F47" i="1"/>
  <c r="D47" i="1"/>
  <c r="C47" i="1"/>
  <c r="B47" i="1"/>
  <c r="AF46" i="1"/>
  <c r="AD46" i="1"/>
  <c r="AB46" i="1"/>
  <c r="Z46" i="1"/>
  <c r="Y46" i="1"/>
  <c r="W46" i="1"/>
  <c r="V46" i="1"/>
  <c r="T46" i="1"/>
  <c r="S46" i="1"/>
  <c r="R46" i="1"/>
  <c r="P46" i="1"/>
  <c r="N46" i="1"/>
  <c r="L46" i="1"/>
  <c r="J46" i="1"/>
  <c r="I46" i="1"/>
  <c r="G46" i="1"/>
  <c r="F46" i="1"/>
  <c r="D46" i="1"/>
  <c r="C46" i="1"/>
  <c r="B46" i="1"/>
  <c r="AF45" i="1"/>
  <c r="AD45" i="1"/>
  <c r="AB45" i="1"/>
  <c r="Z45" i="1"/>
  <c r="Y45" i="1"/>
  <c r="W45" i="1"/>
  <c r="V45" i="1"/>
  <c r="T45" i="1"/>
  <c r="S45" i="1"/>
  <c r="R45" i="1"/>
  <c r="P45" i="1"/>
  <c r="N45" i="1"/>
  <c r="L45" i="1"/>
  <c r="J45" i="1"/>
  <c r="I45" i="1"/>
  <c r="G45" i="1"/>
  <c r="F45" i="1"/>
  <c r="D45" i="1"/>
  <c r="C45" i="1"/>
  <c r="B45" i="1"/>
  <c r="P44" i="1"/>
  <c r="N44" i="1"/>
  <c r="L44" i="1"/>
  <c r="J44" i="1"/>
  <c r="I44" i="1"/>
  <c r="G44" i="1"/>
  <c r="F44" i="1"/>
  <c r="D44" i="1"/>
  <c r="C44" i="1"/>
  <c r="B44" i="1"/>
  <c r="P43" i="1"/>
  <c r="N43" i="1"/>
  <c r="L43" i="1"/>
  <c r="J43" i="1"/>
  <c r="I43" i="1"/>
  <c r="G43" i="1"/>
  <c r="F43" i="1"/>
  <c r="D43" i="1"/>
  <c r="C43" i="1"/>
  <c r="B43" i="1"/>
  <c r="P42" i="1"/>
  <c r="N42" i="1"/>
  <c r="L42" i="1"/>
  <c r="J42" i="1"/>
  <c r="I42" i="1"/>
  <c r="G42" i="1"/>
  <c r="F42" i="1"/>
  <c r="D42" i="1"/>
  <c r="C42" i="1"/>
  <c r="B42" i="1"/>
  <c r="AF41" i="1"/>
  <c r="AD41" i="1"/>
  <c r="AB41" i="1"/>
  <c r="Z41" i="1"/>
  <c r="Y41" i="1"/>
  <c r="W41" i="1"/>
  <c r="V41" i="1"/>
  <c r="T41" i="1"/>
  <c r="S41" i="1"/>
  <c r="R41" i="1"/>
  <c r="AF40" i="1"/>
  <c r="AD40" i="1"/>
  <c r="AB40" i="1"/>
  <c r="Z40" i="1"/>
  <c r="Y40" i="1"/>
  <c r="W40" i="1"/>
  <c r="V40" i="1"/>
  <c r="T40" i="1"/>
  <c r="S40" i="1"/>
  <c r="R40" i="1"/>
  <c r="AF39" i="1"/>
  <c r="AD39" i="1"/>
  <c r="AB39" i="1"/>
  <c r="Z39" i="1"/>
  <c r="Y39" i="1"/>
  <c r="W39" i="1"/>
  <c r="V39" i="1"/>
  <c r="T39" i="1"/>
  <c r="S39" i="1"/>
  <c r="R39" i="1"/>
  <c r="AF38" i="1"/>
  <c r="AD38" i="1"/>
  <c r="AB38" i="1"/>
  <c r="Z38" i="1"/>
  <c r="Y38" i="1"/>
  <c r="W38" i="1"/>
  <c r="V38" i="1"/>
  <c r="T38" i="1"/>
  <c r="S38" i="1"/>
  <c r="R38" i="1"/>
  <c r="P38" i="1"/>
  <c r="N38" i="1"/>
  <c r="L38" i="1"/>
  <c r="J38" i="1"/>
  <c r="I38" i="1"/>
  <c r="G38" i="1"/>
  <c r="F38" i="1"/>
  <c r="D38" i="1"/>
  <c r="C38" i="1"/>
  <c r="B38" i="1"/>
  <c r="AF37" i="1"/>
  <c r="AD37" i="1"/>
  <c r="AB37" i="1"/>
  <c r="Z37" i="1"/>
  <c r="Y37" i="1"/>
  <c r="W37" i="1"/>
  <c r="V37" i="1"/>
  <c r="T37" i="1"/>
  <c r="S37" i="1"/>
  <c r="R37" i="1"/>
  <c r="P37" i="1"/>
  <c r="N37" i="1"/>
  <c r="L37" i="1"/>
  <c r="J37" i="1"/>
  <c r="I37" i="1"/>
  <c r="G37" i="1"/>
  <c r="F37" i="1"/>
  <c r="D37" i="1"/>
  <c r="C37" i="1"/>
  <c r="B37" i="1"/>
  <c r="AF36" i="1"/>
  <c r="AD36" i="1"/>
  <c r="AB36" i="1"/>
  <c r="Z36" i="1"/>
  <c r="Y36" i="1"/>
  <c r="W36" i="1"/>
  <c r="V36" i="1"/>
  <c r="T36" i="1"/>
  <c r="S36" i="1"/>
  <c r="R36" i="1"/>
  <c r="P36" i="1"/>
  <c r="N36" i="1"/>
  <c r="L36" i="1"/>
  <c r="J36" i="1"/>
  <c r="I36" i="1"/>
  <c r="G36" i="1"/>
  <c r="F36" i="1"/>
  <c r="D36" i="1"/>
  <c r="C36" i="1"/>
  <c r="B36" i="1"/>
  <c r="P35" i="1"/>
  <c r="N35" i="1"/>
  <c r="L35" i="1"/>
  <c r="J35" i="1"/>
  <c r="I35" i="1"/>
  <c r="G35" i="1"/>
  <c r="F35" i="1"/>
  <c r="D35" i="1"/>
  <c r="C35" i="1"/>
  <c r="B35" i="1"/>
  <c r="P34" i="1"/>
  <c r="N34" i="1"/>
  <c r="L34" i="1"/>
  <c r="J34" i="1"/>
  <c r="I34" i="1"/>
  <c r="G34" i="1"/>
  <c r="F34" i="1"/>
  <c r="D34" i="1"/>
  <c r="C34" i="1"/>
  <c r="B34" i="1"/>
  <c r="P33" i="1"/>
  <c r="N33" i="1"/>
  <c r="L33" i="1"/>
  <c r="J33" i="1"/>
  <c r="I33" i="1"/>
  <c r="G33" i="1"/>
  <c r="F33" i="1"/>
  <c r="D33" i="1"/>
  <c r="C33" i="1"/>
  <c r="B33" i="1"/>
  <c r="AF32" i="1"/>
  <c r="AD32" i="1"/>
  <c r="AB32" i="1"/>
  <c r="Z32" i="1"/>
  <c r="Y32" i="1"/>
  <c r="W32" i="1"/>
  <c r="V32" i="1"/>
  <c r="T32" i="1"/>
  <c r="S32" i="1"/>
  <c r="R32" i="1"/>
  <c r="AF31" i="1"/>
  <c r="AD31" i="1"/>
  <c r="AB31" i="1"/>
  <c r="Z31" i="1"/>
  <c r="Y31" i="1"/>
  <c r="W31" i="1"/>
  <c r="V31" i="1"/>
  <c r="T31" i="1"/>
  <c r="S31" i="1"/>
  <c r="R31" i="1"/>
  <c r="AF30" i="1"/>
  <c r="AD30" i="1"/>
  <c r="AB30" i="1"/>
  <c r="Z30" i="1"/>
  <c r="Y30" i="1"/>
  <c r="W30" i="1"/>
  <c r="V30" i="1"/>
  <c r="T30" i="1"/>
  <c r="S30" i="1"/>
  <c r="R30" i="1"/>
  <c r="AF29" i="1"/>
  <c r="AD29" i="1"/>
  <c r="AB29" i="1"/>
  <c r="Z29" i="1"/>
  <c r="Y29" i="1"/>
  <c r="W29" i="1"/>
  <c r="V29" i="1"/>
  <c r="T29" i="1"/>
  <c r="S29" i="1"/>
  <c r="R29" i="1"/>
  <c r="P29" i="1"/>
  <c r="N29" i="1"/>
  <c r="L29" i="1"/>
  <c r="J29" i="1"/>
  <c r="I29" i="1"/>
  <c r="G29" i="1"/>
  <c r="F29" i="1"/>
  <c r="D29" i="1"/>
  <c r="C29" i="1"/>
  <c r="B29" i="1"/>
  <c r="AF28" i="1"/>
  <c r="AD28" i="1"/>
  <c r="AB28" i="1"/>
  <c r="Z28" i="1"/>
  <c r="Y28" i="1"/>
  <c r="W28" i="1"/>
  <c r="V28" i="1"/>
  <c r="T28" i="1"/>
  <c r="S28" i="1"/>
  <c r="R28" i="1"/>
  <c r="P28" i="1"/>
  <c r="N28" i="1"/>
  <c r="L28" i="1"/>
  <c r="J28" i="1"/>
  <c r="I28" i="1"/>
  <c r="G28" i="1"/>
  <c r="F28" i="1"/>
  <c r="D28" i="1"/>
  <c r="C28" i="1"/>
  <c r="B28" i="1"/>
  <c r="AF27" i="1"/>
  <c r="AD27" i="1"/>
  <c r="AB27" i="1"/>
  <c r="Z27" i="1"/>
  <c r="Y27" i="1"/>
  <c r="W27" i="1"/>
  <c r="V27" i="1"/>
  <c r="T27" i="1"/>
  <c r="S27" i="1"/>
  <c r="R27" i="1"/>
  <c r="P27" i="1"/>
  <c r="N27" i="1"/>
  <c r="L27" i="1"/>
  <c r="J27" i="1"/>
  <c r="I27" i="1"/>
  <c r="G27" i="1"/>
  <c r="F27" i="1"/>
  <c r="D27" i="1"/>
  <c r="C27" i="1"/>
  <c r="B27" i="1"/>
  <c r="P26" i="1"/>
  <c r="N26" i="1"/>
  <c r="L26" i="1"/>
  <c r="J26" i="1"/>
  <c r="I26" i="1"/>
  <c r="G26" i="1"/>
  <c r="F26" i="1"/>
  <c r="D26" i="1"/>
  <c r="C26" i="1"/>
  <c r="B26" i="1"/>
  <c r="P25" i="1"/>
  <c r="N25" i="1"/>
  <c r="L25" i="1"/>
  <c r="J25" i="1"/>
  <c r="I25" i="1"/>
  <c r="G25" i="1"/>
  <c r="F25" i="1"/>
  <c r="D25" i="1"/>
  <c r="C25" i="1"/>
  <c r="B25" i="1"/>
  <c r="P24" i="1"/>
  <c r="N24" i="1"/>
  <c r="L24" i="1"/>
  <c r="J24" i="1"/>
  <c r="I24" i="1"/>
  <c r="G24" i="1"/>
  <c r="F24" i="1"/>
  <c r="D24" i="1"/>
  <c r="C24" i="1"/>
  <c r="B24" i="1"/>
  <c r="AF23" i="1"/>
  <c r="AD23" i="1"/>
  <c r="AB23" i="1"/>
  <c r="Z23" i="1"/>
  <c r="Y23" i="1"/>
  <c r="W23" i="1"/>
  <c r="V23" i="1"/>
  <c r="T23" i="1"/>
  <c r="S23" i="1"/>
  <c r="R23" i="1"/>
  <c r="P23" i="1"/>
  <c r="N23" i="1"/>
  <c r="L23" i="1"/>
  <c r="J23" i="1"/>
  <c r="I23" i="1"/>
  <c r="G23" i="1"/>
  <c r="F23" i="1"/>
  <c r="D23" i="1"/>
  <c r="C23" i="1"/>
  <c r="B23" i="1"/>
  <c r="AF22" i="1"/>
  <c r="AD22" i="1"/>
  <c r="AB22" i="1"/>
  <c r="Z22" i="1"/>
  <c r="Y22" i="1"/>
  <c r="W22" i="1"/>
  <c r="V22" i="1"/>
  <c r="T22" i="1"/>
  <c r="S22" i="1"/>
  <c r="R22" i="1"/>
  <c r="P22" i="1"/>
  <c r="N22" i="1"/>
  <c r="L22" i="1"/>
  <c r="J22" i="1"/>
  <c r="I22" i="1"/>
  <c r="G22" i="1"/>
  <c r="F22" i="1"/>
  <c r="D22" i="1"/>
  <c r="C22" i="1"/>
  <c r="B22" i="1"/>
  <c r="AF21" i="1"/>
  <c r="AD21" i="1"/>
  <c r="AB21" i="1"/>
  <c r="Z21" i="1"/>
  <c r="Y21" i="1"/>
  <c r="W21" i="1"/>
  <c r="V21" i="1"/>
  <c r="T21" i="1"/>
  <c r="S21" i="1"/>
  <c r="R21" i="1"/>
  <c r="AF20" i="1"/>
  <c r="AD20" i="1"/>
  <c r="AB20" i="1"/>
  <c r="Z20" i="1"/>
  <c r="Y20" i="1"/>
  <c r="W20" i="1"/>
  <c r="V20" i="1"/>
  <c r="T20" i="1"/>
  <c r="S20" i="1"/>
  <c r="R20" i="1"/>
  <c r="AF19" i="1"/>
  <c r="AD19" i="1"/>
  <c r="AB19" i="1"/>
  <c r="Z19" i="1"/>
  <c r="Y19" i="1"/>
  <c r="W19" i="1"/>
  <c r="V19" i="1"/>
  <c r="T19" i="1"/>
  <c r="S19" i="1"/>
  <c r="R19" i="1"/>
  <c r="P19" i="1"/>
  <c r="N19" i="1"/>
  <c r="L19" i="1"/>
  <c r="J19" i="1"/>
  <c r="I19" i="1"/>
  <c r="G19" i="1"/>
  <c r="F19" i="1"/>
  <c r="D19" i="1"/>
  <c r="C19" i="1"/>
  <c r="B19" i="1"/>
  <c r="AF18" i="1"/>
  <c r="AD18" i="1"/>
  <c r="AB18" i="1"/>
  <c r="Z18" i="1"/>
  <c r="Y18" i="1"/>
  <c r="W18" i="1"/>
  <c r="V18" i="1"/>
  <c r="T18" i="1"/>
  <c r="S18" i="1"/>
  <c r="R18" i="1"/>
  <c r="P18" i="1"/>
  <c r="N18" i="1"/>
  <c r="L18" i="1"/>
  <c r="J18" i="1"/>
  <c r="I18" i="1"/>
  <c r="G18" i="1"/>
  <c r="F18" i="1"/>
  <c r="D18" i="1"/>
  <c r="C18" i="1"/>
  <c r="B18" i="1"/>
  <c r="AF17" i="1"/>
  <c r="AD17" i="1"/>
  <c r="AB17" i="1"/>
  <c r="Z17" i="1"/>
  <c r="Y17" i="1"/>
  <c r="W17" i="1"/>
  <c r="V17" i="1"/>
  <c r="T17" i="1"/>
  <c r="S17" i="1"/>
  <c r="R17" i="1"/>
  <c r="P17" i="1"/>
  <c r="N17" i="1"/>
  <c r="L17" i="1"/>
  <c r="J17" i="1"/>
  <c r="I17" i="1"/>
  <c r="G17" i="1"/>
  <c r="F17" i="1"/>
  <c r="D17" i="1"/>
  <c r="C17" i="1"/>
  <c r="B17" i="1"/>
  <c r="AF16" i="1"/>
  <c r="AD16" i="1"/>
  <c r="AB16" i="1"/>
  <c r="Z16" i="1"/>
  <c r="Y16" i="1"/>
  <c r="W16" i="1"/>
  <c r="V16" i="1"/>
  <c r="T16" i="1"/>
  <c r="S16" i="1"/>
  <c r="R16" i="1"/>
  <c r="P16" i="1"/>
  <c r="N16" i="1"/>
  <c r="L16" i="1"/>
  <c r="J16" i="1"/>
  <c r="I16" i="1"/>
  <c r="G16" i="1"/>
  <c r="F16" i="1"/>
  <c r="D16" i="1"/>
  <c r="C16" i="1"/>
  <c r="B16" i="1"/>
  <c r="P15" i="1"/>
  <c r="N15" i="1"/>
  <c r="L15" i="1"/>
  <c r="J15" i="1"/>
  <c r="I15" i="1"/>
  <c r="G15" i="1"/>
  <c r="F15" i="1"/>
  <c r="D15" i="1"/>
  <c r="C15" i="1"/>
  <c r="B15" i="1"/>
  <c r="P14" i="1"/>
  <c r="N14" i="1"/>
  <c r="L14" i="1"/>
  <c r="J14" i="1"/>
  <c r="I14" i="1"/>
  <c r="G14" i="1"/>
  <c r="F14" i="1"/>
  <c r="D14" i="1"/>
  <c r="C14" i="1"/>
  <c r="B14" i="1"/>
  <c r="AF12" i="1"/>
  <c r="AD12" i="1"/>
  <c r="AB12" i="1"/>
  <c r="Z12" i="1"/>
  <c r="Y12" i="1"/>
  <c r="W12" i="1"/>
  <c r="V12" i="1"/>
  <c r="T12" i="1"/>
  <c r="S12" i="1"/>
  <c r="R12" i="1"/>
  <c r="AF11" i="1"/>
  <c r="AD11" i="1"/>
  <c r="AB11" i="1"/>
  <c r="Z11" i="1"/>
  <c r="Y11" i="1"/>
  <c r="W11" i="1"/>
  <c r="V11" i="1"/>
  <c r="T11" i="1"/>
  <c r="S11" i="1"/>
  <c r="R11" i="1"/>
  <c r="AF10" i="1"/>
  <c r="AD10" i="1"/>
  <c r="AB10" i="1"/>
  <c r="Z10" i="1"/>
  <c r="Y10" i="1"/>
  <c r="W10" i="1"/>
  <c r="V10" i="1"/>
  <c r="T10" i="1"/>
  <c r="S10" i="1"/>
  <c r="R10" i="1"/>
  <c r="P10" i="1"/>
  <c r="N10" i="1"/>
  <c r="L10" i="1"/>
  <c r="J10" i="1"/>
  <c r="I10" i="1"/>
  <c r="G10" i="1"/>
  <c r="F10" i="1"/>
  <c r="D10" i="1"/>
  <c r="C10" i="1"/>
  <c r="B10" i="1"/>
  <c r="AF9" i="1"/>
  <c r="AD9" i="1"/>
  <c r="AB9" i="1"/>
  <c r="Z9" i="1"/>
  <c r="Y9" i="1"/>
  <c r="W9" i="1"/>
  <c r="V9" i="1"/>
  <c r="T9" i="1"/>
  <c r="S9" i="1"/>
  <c r="R9" i="1"/>
  <c r="P9" i="1"/>
  <c r="N9" i="1"/>
  <c r="L9" i="1"/>
  <c r="J9" i="1"/>
  <c r="I9" i="1"/>
  <c r="G9" i="1"/>
  <c r="F9" i="1"/>
  <c r="D9" i="1"/>
  <c r="C9" i="1"/>
  <c r="B9" i="1"/>
  <c r="AF8" i="1"/>
  <c r="AD8" i="1"/>
  <c r="AB8" i="1"/>
  <c r="Z8" i="1"/>
  <c r="Y8" i="1"/>
  <c r="W8" i="1"/>
  <c r="V8" i="1"/>
  <c r="T8" i="1"/>
  <c r="S8" i="1"/>
  <c r="R8" i="1"/>
  <c r="P8" i="1"/>
  <c r="N8" i="1"/>
  <c r="L8" i="1"/>
  <c r="J8" i="1"/>
  <c r="I8" i="1"/>
  <c r="G8" i="1"/>
  <c r="F8" i="1"/>
  <c r="D8" i="1"/>
  <c r="C8" i="1"/>
  <c r="B8" i="1"/>
  <c r="AF7" i="1"/>
  <c r="AD7" i="1"/>
  <c r="AB7" i="1"/>
  <c r="Z7" i="1"/>
  <c r="Y7" i="1"/>
  <c r="W7" i="1"/>
  <c r="V7" i="1"/>
  <c r="T7" i="1"/>
  <c r="S7" i="1"/>
  <c r="R7" i="1"/>
  <c r="P7" i="1"/>
  <c r="N7" i="1"/>
  <c r="L7" i="1"/>
  <c r="J7" i="1"/>
  <c r="I7" i="1"/>
  <c r="G7" i="1"/>
  <c r="F7" i="1"/>
  <c r="D7" i="1"/>
  <c r="C7" i="1"/>
  <c r="B7" i="1"/>
  <c r="AF6" i="1"/>
  <c r="AD6" i="1"/>
  <c r="AB6" i="1"/>
  <c r="Z6" i="1"/>
  <c r="Y6" i="1"/>
  <c r="W6" i="1"/>
  <c r="V6" i="1"/>
  <c r="T6" i="1"/>
  <c r="S6" i="1"/>
  <c r="R6" i="1"/>
  <c r="P6" i="1"/>
  <c r="N6" i="1"/>
  <c r="L6" i="1"/>
  <c r="J6" i="1"/>
  <c r="I6" i="1"/>
  <c r="G6" i="1"/>
  <c r="F6" i="1"/>
  <c r="D6" i="1"/>
  <c r="C6" i="1"/>
  <c r="B6" i="1"/>
  <c r="AF5" i="1"/>
  <c r="AD5" i="1"/>
  <c r="AB5" i="1"/>
  <c r="Z5" i="1"/>
  <c r="Y5" i="1"/>
  <c r="W5" i="1"/>
  <c r="V5" i="1"/>
  <c r="T5" i="1"/>
  <c r="S5" i="1"/>
  <c r="R5" i="1"/>
  <c r="P5" i="1"/>
  <c r="N5" i="1"/>
  <c r="L5" i="1"/>
  <c r="J5" i="1"/>
  <c r="I5" i="1"/>
  <c r="G5" i="1"/>
  <c r="F5" i="1"/>
  <c r="D5" i="1"/>
  <c r="C5" i="1"/>
  <c r="B5" i="1"/>
  <c r="O12" i="3"/>
  <c r="O5" i="3"/>
  <c r="O8" i="3"/>
  <c r="O6" i="3"/>
  <c r="O7" i="3"/>
  <c r="O10" i="3"/>
  <c r="O9" i="3"/>
  <c r="O11" i="3"/>
  <c r="O13" i="3"/>
  <c r="O15" i="3"/>
  <c r="H459" i="13"/>
  <c r="H450" i="13"/>
  <c r="H440" i="13"/>
  <c r="H430" i="13"/>
  <c r="H420" i="13"/>
  <c r="H412" i="13"/>
  <c r="H403" i="13"/>
  <c r="H394" i="13"/>
  <c r="H385" i="13"/>
  <c r="H453" i="13"/>
  <c r="H460" i="13"/>
  <c r="H368" i="13"/>
  <c r="H367" i="13"/>
  <c r="H366" i="13"/>
  <c r="H365" i="13"/>
  <c r="H364" i="13"/>
  <c r="H363" i="13"/>
  <c r="H362" i="13"/>
  <c r="H361" i="13"/>
  <c r="H360" i="13"/>
  <c r="H359" i="13"/>
  <c r="H358" i="13"/>
  <c r="H357" i="13"/>
  <c r="H356" i="13"/>
  <c r="H355" i="13"/>
  <c r="H370" i="13"/>
  <c r="H462" i="13"/>
  <c r="L344" i="13"/>
  <c r="H344" i="13"/>
  <c r="L343" i="13"/>
  <c r="H343" i="13"/>
  <c r="L342" i="13"/>
  <c r="H342" i="13"/>
  <c r="L341" i="13"/>
  <c r="H341" i="13"/>
  <c r="L340" i="13"/>
  <c r="H340" i="13"/>
  <c r="L339" i="13"/>
  <c r="H339" i="13"/>
  <c r="L338" i="13"/>
  <c r="H338" i="13"/>
  <c r="L337" i="13"/>
  <c r="H337" i="13"/>
  <c r="H346" i="13"/>
  <c r="L329" i="13"/>
  <c r="H329" i="13"/>
  <c r="L328" i="13"/>
  <c r="H328" i="13"/>
  <c r="L327" i="13"/>
  <c r="H327" i="13"/>
  <c r="L326" i="13"/>
  <c r="H326" i="13"/>
  <c r="L325" i="13"/>
  <c r="H464" i="13"/>
  <c r="H325" i="13"/>
  <c r="H331" i="13"/>
  <c r="H461" i="13"/>
  <c r="H348" i="13"/>
  <c r="H468" i="13"/>
  <c r="E468" i="13"/>
  <c r="CQ29" i="15" l="1"/>
  <c r="CN29" i="15"/>
  <c r="CQ28" i="15"/>
  <c r="CN28" i="15"/>
  <c r="CQ27" i="15"/>
  <c r="CN27" i="15"/>
  <c r="G5" i="15"/>
  <c r="CT51" i="15"/>
  <c r="CS51" i="15"/>
  <c r="CR51" i="15"/>
  <c r="CQ51" i="15"/>
  <c r="CT58" i="15"/>
  <c r="CS58" i="15"/>
  <c r="CR58" i="15"/>
  <c r="CQ58" i="15"/>
  <c r="CT52" i="15"/>
  <c r="CS52" i="15"/>
  <c r="CR52" i="15"/>
  <c r="CQ52" i="15"/>
  <c r="CT59" i="15"/>
  <c r="CS59" i="15"/>
  <c r="CR59" i="15"/>
  <c r="CQ59" i="15"/>
  <c r="CT53" i="15"/>
  <c r="CS53" i="15"/>
  <c r="CR53" i="15"/>
  <c r="CQ53" i="15"/>
  <c r="CT60" i="15"/>
  <c r="CS60" i="15"/>
  <c r="CR60" i="15"/>
  <c r="CQ60" i="15"/>
  <c r="CT54" i="15"/>
  <c r="CS54" i="15"/>
  <c r="CR54" i="15"/>
  <c r="CQ54" i="15"/>
  <c r="CT61" i="15"/>
  <c r="CS61" i="15"/>
  <c r="CR61" i="15"/>
  <c r="CQ61" i="15"/>
  <c r="CT55" i="15"/>
  <c r="CS55" i="15"/>
  <c r="CR55" i="15"/>
  <c r="CQ55" i="15"/>
  <c r="CT62" i="15"/>
  <c r="CS62" i="15"/>
  <c r="CR62" i="15"/>
  <c r="CQ62" i="15"/>
  <c r="CT56" i="15"/>
  <c r="CS56" i="15"/>
  <c r="CR56" i="15"/>
  <c r="CQ56" i="15"/>
  <c r="CT63" i="15"/>
  <c r="CS63" i="15"/>
  <c r="CR63" i="15"/>
  <c r="CQ63" i="15"/>
  <c r="CT57" i="15"/>
  <c r="CS57" i="15"/>
  <c r="CR57" i="15"/>
  <c r="CQ57" i="15"/>
  <c r="CT64" i="15"/>
  <c r="CS64" i="15"/>
  <c r="CR64" i="15"/>
  <c r="CQ64" i="15"/>
  <c r="CU64" i="15" l="1"/>
  <c r="CQ47" i="15"/>
  <c r="CQ36" i="15" s="1"/>
  <c r="CU57" i="15"/>
  <c r="CN47" i="15"/>
  <c r="CN36" i="15" s="1"/>
  <c r="CU63" i="15"/>
  <c r="CQ46" i="15"/>
  <c r="CQ35" i="15" s="1"/>
  <c r="CU56" i="15"/>
  <c r="CN46" i="15"/>
  <c r="CN35" i="15" s="1"/>
  <c r="CU62" i="15"/>
  <c r="CQ45" i="15"/>
  <c r="CQ34" i="15" s="1"/>
  <c r="CU55" i="15"/>
  <c r="CN45" i="15"/>
  <c r="CN34" i="15" s="1"/>
  <c r="CU61" i="15"/>
  <c r="CQ44" i="15"/>
  <c r="CQ33" i="15" s="1"/>
  <c r="CU54" i="15"/>
  <c r="CN44" i="15"/>
  <c r="CN33" i="15" s="1"/>
  <c r="CU60" i="15"/>
  <c r="CQ43" i="15"/>
  <c r="CQ32" i="15" s="1"/>
  <c r="CU53" i="15"/>
  <c r="CN43" i="15"/>
  <c r="CN32" i="15" s="1"/>
  <c r="CU59" i="15"/>
  <c r="CQ42" i="15"/>
  <c r="CQ31" i="15" s="1"/>
  <c r="CU52" i="15"/>
  <c r="CN42" i="15"/>
  <c r="CN31" i="15" s="1"/>
  <c r="CU58" i="15"/>
  <c r="CQ41" i="15"/>
  <c r="CQ30" i="15" s="1"/>
  <c r="CQ66" i="15"/>
  <c r="CU51" i="15"/>
  <c r="CN41" i="15"/>
  <c r="CN30" i="15" s="1"/>
  <c r="CR66" i="15"/>
  <c r="CS66" i="15"/>
  <c r="CT66" i="15"/>
  <c r="CN37" i="15"/>
  <c r="CS27" i="15"/>
  <c r="CQ37" i="15"/>
  <c r="CW27" i="15"/>
  <c r="CS28" i="15"/>
  <c r="CW28" i="15"/>
  <c r="CS29" i="15"/>
  <c r="CW29" i="15"/>
  <c r="CX29" i="15" l="1"/>
  <c r="CV29" i="15"/>
  <c r="CX28" i="15"/>
  <c r="CV28" i="15"/>
  <c r="CX27" i="15"/>
  <c r="CV27" i="15"/>
  <c r="CN39" i="15"/>
  <c r="CQ39" i="15" s="1"/>
  <c r="CS30" i="15"/>
  <c r="CP67" i="15"/>
  <c r="CU66" i="15"/>
  <c r="CW30" i="15"/>
  <c r="CS31" i="15"/>
  <c r="CW31" i="15"/>
  <c r="CS32" i="15"/>
  <c r="CW32" i="15"/>
  <c r="CS33" i="15"/>
  <c r="CW33" i="15"/>
  <c r="CS34" i="15"/>
  <c r="CW34" i="15"/>
  <c r="CS35" i="15"/>
  <c r="CW35" i="15"/>
  <c r="CS36" i="15"/>
  <c r="CW36" i="15"/>
  <c r="CX36" i="15" l="1"/>
  <c r="CV36" i="15"/>
  <c r="CX35" i="15"/>
  <c r="CV35" i="15"/>
  <c r="CX34" i="15"/>
  <c r="CV34" i="15"/>
  <c r="CX33" i="15"/>
  <c r="CV33" i="15"/>
  <c r="CX32" i="15"/>
  <c r="CV32" i="15"/>
  <c r="CX31" i="15"/>
  <c r="CV31" i="15"/>
  <c r="CX30" i="15"/>
  <c r="CV30" i="15"/>
</calcChain>
</file>

<file path=xl/sharedStrings.xml><?xml version="1.0" encoding="utf-8"?>
<sst xmlns="http://schemas.openxmlformats.org/spreadsheetml/2006/main" count="4427" uniqueCount="710">
  <si>
    <t>Independents</t>
  </si>
  <si>
    <t xml:space="preserve"> </t>
  </si>
  <si>
    <t>W-L</t>
  </si>
  <si>
    <t>Pts</t>
  </si>
  <si>
    <t>PW</t>
  </si>
  <si>
    <t>Semifinals</t>
  </si>
  <si>
    <t>Championship</t>
  </si>
  <si>
    <t>Champion</t>
  </si>
  <si>
    <t>3)</t>
  </si>
  <si>
    <t>2)</t>
  </si>
  <si>
    <t>4)</t>
  </si>
  <si>
    <t>1)</t>
  </si>
  <si>
    <t>At Large #1</t>
  </si>
  <si>
    <t>Valley Conference</t>
  </si>
  <si>
    <t>Sunshine Bowl</t>
  </si>
  <si>
    <t>Lonestar Bowl</t>
  </si>
  <si>
    <t>Golden Bowl</t>
  </si>
  <si>
    <t>Empire Bowl</t>
  </si>
  <si>
    <t>Appalachian Mountain Conference</t>
  </si>
  <si>
    <t>5)</t>
  </si>
  <si>
    <t>Central Mountain Conference</t>
  </si>
  <si>
    <t>Members in</t>
  </si>
  <si>
    <t>Dropped Out:</t>
  </si>
  <si>
    <t>6)</t>
  </si>
  <si>
    <t>Bluegrass Bowl</t>
  </si>
  <si>
    <t>7)</t>
  </si>
  <si>
    <t>8)</t>
  </si>
  <si>
    <t>Gateway Bowl</t>
  </si>
  <si>
    <t>Western Pennsylvania Collegiate Football Conference</t>
  </si>
  <si>
    <t>Quarterfinals</t>
  </si>
  <si>
    <t>Other Polling Points:</t>
  </si>
  <si>
    <t>Conference Breakdown</t>
  </si>
  <si>
    <t>Conference Affiliation</t>
  </si>
  <si>
    <t>WPCFC</t>
  </si>
  <si>
    <t>AMC</t>
  </si>
  <si>
    <t>CMC</t>
  </si>
  <si>
    <t>VC</t>
  </si>
  <si>
    <t>IND</t>
  </si>
  <si>
    <t>Abbreviations</t>
  </si>
  <si>
    <t>Total</t>
  </si>
  <si>
    <t>Conference</t>
  </si>
  <si>
    <t>Defensive</t>
  </si>
  <si>
    <t>Rating</t>
  </si>
  <si>
    <t>W</t>
  </si>
  <si>
    <t>L</t>
  </si>
  <si>
    <t>Points</t>
  </si>
  <si>
    <t>the Top 25</t>
  </si>
  <si>
    <t>Playoffs</t>
  </si>
  <si>
    <t>F</t>
  </si>
  <si>
    <t>C</t>
  </si>
  <si>
    <t>2020 College Football Playoffs</t>
  </si>
  <si>
    <t>2020 National</t>
  </si>
  <si>
    <t>Paul Bellina</t>
  </si>
  <si>
    <t>NR</t>
  </si>
  <si>
    <t>Tony Azzato</t>
  </si>
  <si>
    <t>Tyler Daniels</t>
  </si>
  <si>
    <t>Lacy Nichols</t>
  </si>
  <si>
    <t>Seth Weaver</t>
  </si>
  <si>
    <t>AJ Asti</t>
  </si>
  <si>
    <t>Elliot Norton</t>
  </si>
  <si>
    <t>Shay Annis</t>
  </si>
  <si>
    <t>Mike Samick</t>
  </si>
  <si>
    <t>TJ Stephens</t>
  </si>
  <si>
    <t>Scott Anderson</t>
  </si>
  <si>
    <t>Steve Brown</t>
  </si>
  <si>
    <t>Mike Weaver</t>
  </si>
  <si>
    <t>Joe Haines</t>
  </si>
  <si>
    <t>Overall Record</t>
  </si>
  <si>
    <t xml:space="preserve">    Division__</t>
  </si>
  <si>
    <t>Mike Romano, Sr.</t>
  </si>
  <si>
    <t>Nate McFadden</t>
  </si>
  <si>
    <t>Jake Mercer</t>
  </si>
  <si>
    <t>Trey Staunch</t>
  </si>
  <si>
    <t>Tyler Gates</t>
  </si>
  <si>
    <t>Matt Heindl</t>
  </si>
  <si>
    <t>Cameron Hughes</t>
  </si>
  <si>
    <t>Chad Saylor</t>
  </si>
  <si>
    <t>Tom Goodreau</t>
  </si>
  <si>
    <t>Christmas Six Bowls</t>
  </si>
  <si>
    <t>Trevor Dinsmore</t>
  </si>
  <si>
    <t>Kyle Burns</t>
  </si>
  <si>
    <t>Nate Steis</t>
  </si>
  <si>
    <t>Ryan Smith</t>
  </si>
  <si>
    <t>Alan Zimmerman</t>
  </si>
  <si>
    <t>Jake Scott</t>
  </si>
  <si>
    <t>Jeffrey Rodgers</t>
  </si>
  <si>
    <t>Gulf Coast Conference</t>
  </si>
  <si>
    <t>Eastern Seaboard Conference</t>
  </si>
  <si>
    <t>Southeastern Football Conference</t>
  </si>
  <si>
    <t>GCC</t>
  </si>
  <si>
    <t>ESC</t>
  </si>
  <si>
    <t>SFEC</t>
  </si>
  <si>
    <t>Piedmont Division</t>
  </si>
  <si>
    <t>Portland Mills Division</t>
  </si>
  <si>
    <t>Adirondack Division</t>
  </si>
  <si>
    <t>Lake City Division</t>
  </si>
  <si>
    <t>East Division</t>
  </si>
  <si>
    <t>North Division</t>
  </si>
  <si>
    <t>West Division</t>
  </si>
  <si>
    <t>South Division</t>
  </si>
  <si>
    <t>Nittany Division</t>
  </si>
  <si>
    <t>Moshannon Division</t>
  </si>
  <si>
    <t>Allegheny Division</t>
  </si>
  <si>
    <t>Clarion Division</t>
  </si>
  <si>
    <t>2nd Tier Bowls</t>
  </si>
  <si>
    <t>1st Tier Bowls</t>
  </si>
  <si>
    <t>Conference Championship Games</t>
  </si>
  <si>
    <t>Opening Round</t>
  </si>
  <si>
    <t>Dixie Bowl</t>
  </si>
  <si>
    <t>Apple Bowl</t>
  </si>
  <si>
    <t>At Large #4</t>
  </si>
  <si>
    <t>TBD</t>
  </si>
  <si>
    <t>vs</t>
  </si>
  <si>
    <t>Cajun Bowl</t>
  </si>
  <si>
    <t>Aruba Bowl</t>
  </si>
  <si>
    <t>W PA Collegiate Football Conference</t>
  </si>
  <si>
    <t>At Large #6</t>
  </si>
  <si>
    <t>Festive Bowl</t>
  </si>
  <si>
    <t>Patriot Bowl</t>
  </si>
  <si>
    <t xml:space="preserve">Southeastern Football Conference </t>
  </si>
  <si>
    <t>Skyline Bowl</t>
  </si>
  <si>
    <t>Clarion Bowl</t>
  </si>
  <si>
    <t>At Large #5</t>
  </si>
  <si>
    <t>At Large #2</t>
  </si>
  <si>
    <t>At Large #3</t>
  </si>
  <si>
    <t>2020 College Football Bowls</t>
  </si>
  <si>
    <t>At Large #13</t>
  </si>
  <si>
    <t>14)</t>
  </si>
  <si>
    <t>At Large #14</t>
  </si>
  <si>
    <t>11)</t>
  </si>
  <si>
    <t>At Large #7</t>
  </si>
  <si>
    <t>At Large #8</t>
  </si>
  <si>
    <t>10)</t>
  </si>
  <si>
    <t>Raspberry Bowl</t>
  </si>
  <si>
    <t>15)</t>
  </si>
  <si>
    <t>13)</t>
  </si>
  <si>
    <t>12)</t>
  </si>
  <si>
    <t>Freedom Bowl</t>
  </si>
  <si>
    <t>9)</t>
  </si>
  <si>
    <t>Veterans Bowl</t>
  </si>
  <si>
    <t>At Large #9</t>
  </si>
  <si>
    <t>At Large #10</t>
  </si>
  <si>
    <t>16)</t>
  </si>
  <si>
    <t>Timber Bowl</t>
  </si>
  <si>
    <t>At Large #11</t>
  </si>
  <si>
    <t>At Large #12</t>
  </si>
  <si>
    <t>College Football</t>
  </si>
  <si>
    <t>Week 0</t>
  </si>
  <si>
    <t>Lineup Sheet</t>
  </si>
  <si>
    <t>Need Picks</t>
  </si>
  <si>
    <t>CFL Winners</t>
  </si>
  <si>
    <t>CFL Losers</t>
  </si>
  <si>
    <t>Away</t>
  </si>
  <si>
    <t>Home</t>
  </si>
  <si>
    <t>at</t>
  </si>
  <si>
    <t>Winner</t>
  </si>
  <si>
    <t>Loser</t>
  </si>
  <si>
    <t>Bonus Points</t>
  </si>
  <si>
    <t>D</t>
  </si>
  <si>
    <t>---</t>
  </si>
  <si>
    <t>Teams Picked</t>
  </si>
  <si>
    <t>Total Picks Received</t>
  </si>
  <si>
    <t>Difference</t>
  </si>
  <si>
    <t>Defensive Picked</t>
  </si>
  <si>
    <t>Defensive Picks</t>
  </si>
  <si>
    <t>Row 1</t>
  </si>
  <si>
    <t>Row 2</t>
  </si>
  <si>
    <t>Row 3</t>
  </si>
  <si>
    <t>Row 4</t>
  </si>
  <si>
    <t>Week 1</t>
  </si>
  <si>
    <t>CFL Schedule</t>
  </si>
  <si>
    <t>#25</t>
  </si>
  <si>
    <t>#17</t>
  </si>
  <si>
    <t>#7</t>
  </si>
  <si>
    <t>Alex Topor</t>
  </si>
  <si>
    <t>Zeke Kljucaric</t>
  </si>
  <si>
    <t>Luke Bobby</t>
  </si>
  <si>
    <t>Forrest Works</t>
  </si>
  <si>
    <t>Wes Struble</t>
  </si>
  <si>
    <t>Nick Detz</t>
  </si>
  <si>
    <t>Jake Fritz</t>
  </si>
  <si>
    <t>Andrew Lashinsky</t>
  </si>
  <si>
    <t>Andre Oliver, Jr.</t>
  </si>
  <si>
    <t>Scotty Asti</t>
  </si>
  <si>
    <t>Brad Bowers</t>
  </si>
  <si>
    <t>Bucky Pollick</t>
  </si>
  <si>
    <t>Aaron Danko</t>
  </si>
  <si>
    <t>Dean Dinsmore</t>
  </si>
  <si>
    <t>Jared Lemin</t>
  </si>
  <si>
    <t>Amanda Schulte</t>
  </si>
  <si>
    <t>Jimmy Brown</t>
  </si>
  <si>
    <t>#8</t>
  </si>
  <si>
    <t>#19</t>
  </si>
  <si>
    <t>#22</t>
  </si>
  <si>
    <t>#21</t>
  </si>
  <si>
    <t>#18</t>
  </si>
  <si>
    <t>#3</t>
  </si>
  <si>
    <t>Andrew Ofsonka</t>
  </si>
  <si>
    <t>Brenton Stevens</t>
  </si>
  <si>
    <t>Mike Romano, Jr.</t>
  </si>
  <si>
    <t>Kyle Moyer</t>
  </si>
  <si>
    <t>Max Dush</t>
  </si>
  <si>
    <t>John Bellina</t>
  </si>
  <si>
    <t>Mike Tribout</t>
  </si>
  <si>
    <t>Jim Allegretto</t>
  </si>
  <si>
    <t>Nathan Munsee</t>
  </si>
  <si>
    <t>Nick Vieceli</t>
  </si>
  <si>
    <t>John Clark</t>
  </si>
  <si>
    <t>#10</t>
  </si>
  <si>
    <t>#24</t>
  </si>
  <si>
    <t>#6</t>
  </si>
  <si>
    <t>#13</t>
  </si>
  <si>
    <t>#15</t>
  </si>
  <si>
    <t>#16</t>
  </si>
  <si>
    <t>#12</t>
  </si>
  <si>
    <t>Mark Spruill</t>
  </si>
  <si>
    <t>Brandon Tyra</t>
  </si>
  <si>
    <t>Will Higginbotham</t>
  </si>
  <si>
    <t>Ryan Pugh</t>
  </si>
  <si>
    <t>Ryan Magill</t>
  </si>
  <si>
    <t>College Football League</t>
  </si>
  <si>
    <t>2022 Season</t>
  </si>
  <si>
    <t>Revised August 20th, 2022</t>
  </si>
  <si>
    <t>CFL Executives</t>
  </si>
  <si>
    <t>Tyler Daniels -- Commissioner</t>
  </si>
  <si>
    <t>Scotty Asti -- Manager</t>
  </si>
  <si>
    <t>Nate Steis  -- Recruiter</t>
  </si>
  <si>
    <t>Jeffrey Rodgers  -- Recruiter</t>
  </si>
  <si>
    <t>CFL Committee</t>
  </si>
  <si>
    <t xml:space="preserve">Scotty Asti </t>
  </si>
  <si>
    <t xml:space="preserve">Tyler Daniels </t>
  </si>
  <si>
    <t>Commissioner: Appalachian Mountain Conference</t>
  </si>
  <si>
    <t xml:space="preserve">Commissioner: Southeastern Conference </t>
  </si>
  <si>
    <t>Commissioner: Valley Conference</t>
  </si>
  <si>
    <t>Commissioner: Western Pennsylvania Collegiate Football Conference</t>
  </si>
  <si>
    <t>Commissioner: Gulf Coast Conference</t>
  </si>
  <si>
    <t>Commissioner: Eastern Seaboard Conference</t>
  </si>
  <si>
    <t>Commissioner: Central Mountain Conference</t>
  </si>
  <si>
    <t>Commissioner: Rust Belt Conference</t>
  </si>
  <si>
    <r>
      <t>Objective:</t>
    </r>
    <r>
      <rPr>
        <b/>
        <sz val="13"/>
        <color indexed="20"/>
        <rFont val="Arial Narrow"/>
        <family val="2"/>
      </rPr>
      <t xml:space="preserve"> To win as many games as possible in the regular reason to qualify for the playoffs and win the CFL Championship Game.</t>
    </r>
  </si>
  <si>
    <t>If you have any further questions in regards to the College Football League please contact your Conference Commissioner.</t>
  </si>
  <si>
    <t>CFL Rules</t>
  </si>
  <si>
    <t>GameDay</t>
  </si>
  <si>
    <t>How To Play</t>
  </si>
  <si>
    <t>Prior to the CFL Regular Season each player will get a "CFL Regular Season Package" to their email address.</t>
  </si>
  <si>
    <t>The Package will include CFL Regular Season Schedule, CFL 2022 Conferences and Independents Standings, CFL Rulebook, CFL Commissioner's Bible and CFL Tiebreaking Procedures.</t>
  </si>
  <si>
    <t>It is strongly encouraged to the save the CFL Player's Package on your front screen of your preferred device so you don't have to keep looking for it in your email account.</t>
  </si>
  <si>
    <t xml:space="preserve">Every week, the CFL Manager will submit the 'Draw Sheet" to your email address on Monday mornings for the Mandated Games and Wild Card Games for the upcoming week. </t>
  </si>
  <si>
    <t xml:space="preserve">Draw Sheets will be sent on Monday mornings after the latest Associated Press Top 25 Rankings via ESPN.com are released on Sunday Afternoon and the initial Vegas game lines are set. </t>
  </si>
  <si>
    <t>On the Draw Sheet, there will be 3 games selected for Mandated Games and 7 games selected for Wild Card Games each week.</t>
  </si>
  <si>
    <t>In addition of the Draw Sheet on Monday, each CFL player will get the CFL link to view the CFL Lineup Sheet, Statistics, and Standings.</t>
  </si>
  <si>
    <t>Postseason Rankings will be released after Week 8.</t>
  </si>
  <si>
    <t>CFL Link will be sent to every CFL player's email address on Thursday, August 26th.</t>
  </si>
  <si>
    <t>Live updates of the games on Saturday will be provided on the CFL link up to 11:30pm and games on any other day it will be updated the following morning.</t>
  </si>
  <si>
    <t xml:space="preserve">Each player will pick a winner of the 3 mandated games and pick 4 more teams as a winner on an "Wild Card Games" basis. There is no set order on your picks. </t>
  </si>
  <si>
    <t>Then out of the group of Wild Card Games you must pick 1 team as a defensive pick. Defensive pick is who you think your opponent will pick as a winner in the group of Wild Card Games.</t>
  </si>
  <si>
    <t>A</t>
  </si>
  <si>
    <t>Defensive pick does not have to be a team you select as a winner.</t>
  </si>
  <si>
    <t>B</t>
  </si>
  <si>
    <t>If your defensive pick is chosen by your opponent then your opponent does not get any points for that team regardless if that team win.</t>
  </si>
  <si>
    <t xml:space="preserve">Points will be based on a player's confidence of 16, 13, 10, 7, 4, 3, and 2 point games. 16 point game being the most confident. </t>
  </si>
  <si>
    <r>
      <t xml:space="preserve">You cannot use the same team or the same game twice in a single week. This is known as the </t>
    </r>
    <r>
      <rPr>
        <b/>
        <u/>
        <sz val="10"/>
        <rFont val="Arial Narrow"/>
        <family val="2"/>
      </rPr>
      <t>Schreiber's Rule</t>
    </r>
    <r>
      <rPr>
        <sz val="10"/>
        <rFont val="Arial Narrow"/>
        <family val="2"/>
      </rPr>
      <t>.</t>
    </r>
  </si>
  <si>
    <t>If it does happens then your pick will be disqualified and you will be docked for the points of the "lessor value" regardless of amount of points.</t>
  </si>
  <si>
    <t>If a players fails to submit a pick for a 3rd mandated game then the pick on the 7 point line will be disqualified regardless of whether the pick is mandated or wild card.</t>
  </si>
  <si>
    <t>All CFL matchups are head to head and you must outscore your opponent to win the game.</t>
  </si>
  <si>
    <t>Each player will have 6 home and 6 road games during the regular season. Home player will get a 3 point home bonus points.</t>
  </si>
  <si>
    <t>Road player will get 3 bonus points for getting all 7 picks correctly in a single week as long as none of their picks has been hit by their opponent's Defensive pick.</t>
  </si>
  <si>
    <t>There will be no "Bye Weeks" or "Idles" for the 2022 season unless you are playing in Week 13 in which is Rivalry Week.</t>
  </si>
  <si>
    <t>Players who are playing in Rivalry Week in will likely get a bye week in September.</t>
  </si>
  <si>
    <t>Players who need a week off during the season will most likely play in Week 0.</t>
  </si>
  <si>
    <t>Players must notify the CFL Manager prior the release of the CFL season schedule for the request to be honored.</t>
  </si>
  <si>
    <t>Player's Responsibilities</t>
  </si>
  <si>
    <t>Each CFL player is responsible for their own picks. Picks don't necessary have to be submitted on the day they are due. They can be sent as soon as the Draw Sheet is released.</t>
  </si>
  <si>
    <t xml:space="preserve">The CFL Commissioner or Manager is not responsible if CFL player chooses an "open pick" team when they pick that team as a mandated game, same game, or on a bye week. </t>
  </si>
  <si>
    <t>Once again, that pick will be disqualified and placed on the "6 point line".</t>
  </si>
  <si>
    <t>ALL CFL Players must turn in the picks through Week 13 regardless of record.</t>
  </si>
  <si>
    <r>
      <t xml:space="preserve">Any CFL player who does not finish out the CFL regular Season will </t>
    </r>
    <r>
      <rPr>
        <b/>
        <u/>
        <sz val="10"/>
        <color rgb="FFFF0000"/>
        <rFont val="Arial Narrow"/>
        <family val="2"/>
      </rPr>
      <t>NOT</t>
    </r>
    <r>
      <rPr>
        <sz val="10"/>
        <rFont val="Arial Narrow"/>
        <family val="2"/>
      </rPr>
      <t xml:space="preserve"> win any prizes earn in the CFL Postseason regardless of amount and will not be ask to play in the CFL for life.</t>
    </r>
  </si>
  <si>
    <r>
      <t xml:space="preserve">If a player(s) sends his/her emails their picks to the league in error then they can resubmit their picks as long as the Lineup Sheet isn't released. This is called the </t>
    </r>
    <r>
      <rPr>
        <b/>
        <u/>
        <sz val="10"/>
        <color rgb="FF00B050"/>
        <rFont val="Arial Narrow"/>
        <family val="2"/>
      </rPr>
      <t>Samick's rule</t>
    </r>
    <r>
      <rPr>
        <sz val="10"/>
        <color theme="1"/>
        <rFont val="Arial Narrow"/>
        <family val="2"/>
      </rPr>
      <t>.</t>
    </r>
  </si>
  <si>
    <t>No CFL player can assist another CFL player with their team picks, tiebreaker scores, and/or quarter scores during the regular season, bowl games, and playoffs.</t>
  </si>
  <si>
    <t>If an current CFL player receives and/or offers assistance to another CFL player in regards on how to pick teams, tiebreaker scores, and quarter scores then it will result in a fine and a suspension.</t>
  </si>
  <si>
    <t>The fine will be that the CFL player(s) will also not receive any winning payouts and pool entry will not be refunded.</t>
  </si>
  <si>
    <t xml:space="preserve">The suspension will be that CFL player(s) will have to forfeit their season statistics and will be banned from the CFL for the upcoming season. </t>
  </si>
  <si>
    <t xml:space="preserve">It is the player's responsibility to notify the President by Noon on Saturday if they spot any errors in the opponent's picks. Once the deadline passes, the picks are now final. </t>
  </si>
  <si>
    <t>Failure to turn your picks on time will result in a forfeit of your game and your opponent will be declared the winner regardless if you are the home or road player.</t>
  </si>
  <si>
    <r>
      <rPr>
        <b/>
        <sz val="10"/>
        <color rgb="FF7030A0"/>
        <rFont val="Arial Narrow"/>
        <family val="2"/>
      </rPr>
      <t>Picks are due by 6pm on Thursdays otherwise noted by the CFL Commissioner in advance</t>
    </r>
    <r>
      <rPr>
        <sz val="10"/>
        <rFont val="Arial Narrow"/>
        <family val="2"/>
      </rPr>
      <t xml:space="preserve">. </t>
    </r>
    <r>
      <rPr>
        <b/>
        <sz val="10"/>
        <color rgb="FFFF0000"/>
        <rFont val="Arial Narrow"/>
        <family val="2"/>
      </rPr>
      <t>Picks will be due by 4pm on Wednesday for the Thanksgiving Holiday.</t>
    </r>
  </si>
  <si>
    <t>The CFL Manager reserves the right the change the time of the deadline at either 5:00pm or 5:30pm on Thursday if he has a commitment to attend.</t>
  </si>
  <si>
    <t>The CFL Manager will notify the league at least 24 hours in advance of the changed deadline via a text message or on the Facebook business page.</t>
  </si>
  <si>
    <t>Overtime/Tiebreakers</t>
  </si>
  <si>
    <t>Tiebreakers will be used after both players in the same game has no remaining picks left and both players score are the same.</t>
  </si>
  <si>
    <t>Tiebreakers will consists of total points of a Late Saturday Night West Coast Game.</t>
  </si>
  <si>
    <t>The player who is closest the predicting the total points of the Late Saturday Night West Coast Game gets the win and a 3 point overtime bonus and additional 4 points for correct score total points score. (Only if CFL game to Overtime)</t>
  </si>
  <si>
    <t xml:space="preserve">If the players pick the same tiebreaker score then the road player will pick total points for the road team while the home player will pick the score for the home team for the Tuesday Night game or next college football game playing. </t>
  </si>
  <si>
    <t>Both players will be notified on Sunday Night prior to the Tuesday, Wednesday, or Thursday Night game to submit the respective team of the Tuesday, Wednesday, or Thursday Night game score by 5pm on Monday. No prediction submitted will result a score of 0.</t>
  </si>
  <si>
    <t>E</t>
  </si>
  <si>
    <t>If both players have equal points difference after the tiebreaker score then the game goes to another overtime and the Commissioner will select another "tiebreaker" game unless a winner is determined.</t>
  </si>
  <si>
    <t>Tiebreakers must be in whole numbers and not halves.</t>
  </si>
  <si>
    <t>If a player fails to submit a tiebreaker score then the tiebreaker score from the previous week will be used.</t>
  </si>
  <si>
    <t>Pick Reminders</t>
  </si>
  <si>
    <t>The CFL Commissioner will send all the players a reminder who haven't submitted their picks at the following times every week on Thursdays.</t>
  </si>
  <si>
    <t>1st reminder will be between 11:30 and Noon.  (Unless player requests not be reminded.)</t>
  </si>
  <si>
    <t>2nd reminder will be around 5pm. (One hour before deadline.)</t>
  </si>
  <si>
    <t>Picks must be turned in on time otherwise failure to do so will result in a forfeit.</t>
  </si>
  <si>
    <t>After three forfeits then the player will forfeit his or her season regardless of record.</t>
  </si>
  <si>
    <t>Players can request not receiving reminders. However, they will get a reminder 30 minutes before picks are due.</t>
  </si>
  <si>
    <t>Emergencies</t>
  </si>
  <si>
    <t>Each player will be allowed up to 2 "legitimate emergencies" during the regular season. No emergencies accepted during the postseason.</t>
  </si>
  <si>
    <t>Emergencies such as for examples: car accidents, emergency room visits, or unexpected deaths. Working a long day or "just busy" does not constitute as an emergency. No offense, we all have a job.</t>
  </si>
  <si>
    <t>Player must notify the Commissioner 4pm on Thursday (2 hours before the deadline) by phone of the emergency for approval.</t>
  </si>
  <si>
    <t>The Commissioner than will conduct a draft the player's picks for the week without punishment.</t>
  </si>
  <si>
    <t>The CFL Manager contact name and cell phone number: Scotty Asti - 814-335-6591.</t>
  </si>
  <si>
    <t>Note: Please do not make a habit of waiting until the final minute before the deadline to turn in your picks.</t>
  </si>
  <si>
    <t>NCAA Regular Season Games Rescheduled Or Forfeited</t>
  </si>
  <si>
    <r>
      <t xml:space="preserve">If a college game is suspended and rescheduled for a different date. </t>
    </r>
    <r>
      <rPr>
        <b/>
        <u/>
        <sz val="10"/>
        <color rgb="FFFF0000"/>
        <rFont val="Arial Narrow"/>
        <family val="2"/>
      </rPr>
      <t>(This rule only applies if the game is rescheduled to a different week.)</t>
    </r>
  </si>
  <si>
    <t>If the College game is rescheduled before draw sheet (Monday Morning) is released then the following occurs:</t>
  </si>
  <si>
    <t>Then the impacted game as originally rescheduled is forbidden to pick and the game could be used as a rescheduled game.</t>
  </si>
  <si>
    <t>If the College game is rescheduled after draw sheet (Monday Morning) is released then the following occurs:</t>
  </si>
  <si>
    <t>Then the impacted game as originally rescheduled will still be honored and it will be forbidden to pick as a rescheduled game.</t>
  </si>
  <si>
    <t>Regardless of outcome, ALL CFL Statistics will become unofficial and points as a mandated game or open picks won't be awarded until after the said college game is played.</t>
  </si>
  <si>
    <t>If the impacted game eventually gets cancelled and not rescheduled in the CFL "time frame" then any picks affected by the said game will result in zero points for both teams.</t>
  </si>
  <si>
    <t>If an NCAA game gets forfeited due to the Coronavirus and the respective conference(s) declares a winner and loser of the said game.</t>
  </si>
  <si>
    <t>The pick(s) in the affected game which is a winner will get ALL the points regardless of the "point line".</t>
  </si>
  <si>
    <t>The pick(s) in the affected game which is a loser will get NO points regardless of the "point line".</t>
  </si>
  <si>
    <t>If the NCAA football season is postponed or cancelled due to COVID-19 (Coronavirus) or another event then the CFL season will be treated as such.</t>
  </si>
  <si>
    <t>Official season of the CFL is the halfway point in which is Week 7. (At least 6 games played by every CFL player.)</t>
  </si>
  <si>
    <t>If 6 or less games than CFL season is cancelled.</t>
  </si>
  <si>
    <t>Players will have the option of requesting a refund or roll it over the CFL for the 2022 season.</t>
  </si>
  <si>
    <t>Players who requested refund will not have a spot secure in the CFL for the 2022 season.</t>
  </si>
  <si>
    <t>No prizes will be awarded if no official season.</t>
  </si>
  <si>
    <t>How prizes would be distributed if there is an official CFL season:</t>
  </si>
  <si>
    <t>Best conference record in each division will be declared the division champion.</t>
  </si>
  <si>
    <t>The division champion with the better record will be declared the conference champion.</t>
  </si>
  <si>
    <t>The conference champion will be granted an automatic bid to the playoffs. If they are a top four conference champion.</t>
  </si>
  <si>
    <t>To determine winners of playoffs and bowl games, the higher ranked player of each matchup will be declared the winner.</t>
  </si>
  <si>
    <t>At Large bids will be awarded to the highest non-conference champion unless the previous non-conference champion is in the conference as the respective player.</t>
  </si>
  <si>
    <t>Postseason rankings will determine on who qualifies for bowl games will be based on conference tie ins and at large bids.</t>
  </si>
  <si>
    <t>Any players gets their bowl eligible 6th win then they will have first consideration on entry to a bowl game unless they qualify for the playoffs.</t>
  </si>
  <si>
    <t>Membership</t>
  </si>
  <si>
    <t>For the 2022 CFL Season, the cost will be $20.00 for a player affiliated with a conference and $10.00 for an independent.</t>
  </si>
  <si>
    <t>Each player has a choice of either playing in a conference or become an independent.</t>
  </si>
  <si>
    <t>If you join a conference there is an chance you can get an automatic bid to qualify for the CFL Playoffs as a conference champion. (Conference must have at least 8 members to receive automatic bids.)</t>
  </si>
  <si>
    <t>If your conference have bowl tie ins then you may have a chance to play in a bowl game.</t>
  </si>
  <si>
    <t>If Independents have a poor season then you won't have any chance of receiving conference tie ins.</t>
  </si>
  <si>
    <t>Independents can have bowl tie ins but you must pay the fee to "sponsor" a bowl game depending on what the amount is.</t>
  </si>
  <si>
    <t>Money will not be refunded if you failed to meet the criteria to qualify for the postseason due to a poor record or qualify for the CFL Playoffs.</t>
  </si>
  <si>
    <t>Each player must remain as either an independent or conference member throughout the season.</t>
  </si>
  <si>
    <t>Each player can pursue to become an independent or join a conference in the future. Decision needs to be made on July 30th of the calendar year.</t>
  </si>
  <si>
    <t>If a player chooses to become an independent or joining another conference then he must inform the conference commissioner of his or her departure.</t>
  </si>
  <si>
    <t>Players can set up their own opponents in their non-conference schedule.</t>
  </si>
  <si>
    <t>If making a long term agreement beyond the current or upcoming seasons, with another players then a home and home series must be honored.</t>
  </si>
  <si>
    <t>In other words, if two players agree the meet the next 2 seasons then one player must be the home team for one season and the road team for the following season.</t>
  </si>
  <si>
    <t>Players cannot play more than two members from the a conference.</t>
  </si>
  <si>
    <t>If time permits, the CFL Manager will have "scrimmage games" for potential future players who want try out this league.</t>
  </si>
  <si>
    <t>Players will be classified as Division II players.</t>
  </si>
  <si>
    <t>Division II players can play up to 2 games. Records for Division II will be kept but will not count as official wins or losses for Division I players.</t>
  </si>
  <si>
    <r>
      <t xml:space="preserve">CFL Players who are classified as Division II will </t>
    </r>
    <r>
      <rPr>
        <b/>
        <u/>
        <sz val="10"/>
        <color rgb="FFFF0000"/>
        <rFont val="Arial Narrow"/>
        <family val="2"/>
      </rPr>
      <t>NOT</t>
    </r>
    <r>
      <rPr>
        <sz val="10"/>
        <rFont val="Arial Narrow"/>
        <family val="2"/>
      </rPr>
      <t xml:space="preserve"> have to pay a fee however they don’t receive any prizes and they can join anytime before the "Open Season" begins. </t>
    </r>
  </si>
  <si>
    <t>Bowl Games</t>
  </si>
  <si>
    <t>There will be 16 bowl games for the 2022 season.</t>
  </si>
  <si>
    <t>A CFL player MUST have 6 regular season wins to be bowl eligible.</t>
  </si>
  <si>
    <t>No bonus points will be awarded for the home players in bowl games.</t>
  </si>
  <si>
    <t>Each players must pick a game winner for 6 NCAA College Bowl Games, 1 Defensive pick, and quarter scores for 1 different NCAA College Bowl Game respectively as a home and road player.</t>
  </si>
  <si>
    <t>Defensive picks can be a team selected as quarter scores.</t>
  </si>
  <si>
    <t>On team picks, points will be based on a player's confidence of 16, 13, 10, 7, 6, and 3 point games. 16 point game being the most confident.</t>
  </si>
  <si>
    <t>On quarter scores, points will be the closeness of the score prediction.</t>
  </si>
  <si>
    <t>If you the road player than you will predict the quarter scores of one road team in a bowl game.</t>
  </si>
  <si>
    <t>If you the home player than you will predict the quarter scores of one home team in a bowl game.</t>
  </si>
  <si>
    <t>Points are awarded by the closeness of each quarter by your prediction. It will not interfere with your opponents' prediction.</t>
  </si>
  <si>
    <t>There will be no prediction for overtime scores and overtime score will not count as the 4th quarter totals.</t>
  </si>
  <si>
    <t>Scoring System On Quarter Scores:</t>
  </si>
  <si>
    <t>0 point difference is 7 points</t>
  </si>
  <si>
    <t>1 point difference is 3 points</t>
  </si>
  <si>
    <t>2 point difference is 2 points</t>
  </si>
  <si>
    <t>3 or more points difference is 0 points</t>
  </si>
  <si>
    <t>There will be a Defensive pick in Bowl Games</t>
  </si>
  <si>
    <t xml:space="preserve">Unlike the CFL Playoffs, there is no further advancements for winning a bowl game. </t>
  </si>
  <si>
    <t>You must score more points than your opponent to win the game.</t>
  </si>
  <si>
    <r>
      <t xml:space="preserve">If a player fails to submit their team predictions and/or quarter score predictions for the Bowl Game then he or she will </t>
    </r>
    <r>
      <rPr>
        <b/>
        <u/>
        <sz val="10"/>
        <color rgb="FFFF0000"/>
        <rFont val="Arial Narrow"/>
        <family val="2"/>
      </rPr>
      <t>NOT</t>
    </r>
    <r>
      <rPr>
        <sz val="10"/>
        <rFont val="Arial Narrow"/>
        <family val="2"/>
      </rPr>
      <t xml:space="preserve"> receive any prizes from the Bowl Game regardless if they win, lose, or tie.</t>
    </r>
  </si>
  <si>
    <t>If a Bowl Game score is tied after all 4 games are completely played then the respective Bowl Game will result as a tie.</t>
  </si>
  <si>
    <t>Then the prizes for the respective Bowl Game will be awarded evenly to each participants.</t>
  </si>
  <si>
    <t>If a bowl game is cancelled or delayed outside the "time frame" then the game picks will be zero. If the cancelled game has been selected by a player for quarter scores then the current "tiebreaker game" will be selected for quarter scores.</t>
  </si>
  <si>
    <t>Quarter scores must be turned within a 24 hour notice from the announcement of the cancelled game.</t>
  </si>
  <si>
    <t>A coin toss will be used if both players in a contest selected the same score for the tiebreaker score.</t>
  </si>
  <si>
    <t>The CFL President will contact the players once the Lineup Sheet is released. In designated Road player will get to choose which side of the coin.</t>
  </si>
  <si>
    <t>The playoff field will consist of 8 players for the 2022 season.</t>
  </si>
  <si>
    <r>
      <t xml:space="preserve">If a player fails to submit their team predictions and/or quarter score predictions for a Playoff Game then he or she will </t>
    </r>
    <r>
      <rPr>
        <b/>
        <u/>
        <sz val="10"/>
        <color rgb="FF0000FF"/>
        <rFont val="Arial Narrow"/>
        <family val="2"/>
      </rPr>
      <t>NOT</t>
    </r>
    <r>
      <rPr>
        <b/>
        <u/>
        <sz val="10"/>
        <color rgb="FFFF0000"/>
        <rFont val="Arial Narrow"/>
        <family val="2"/>
      </rPr>
      <t xml:space="preserve"> receive any prizes, regardless of playoff round.</t>
    </r>
  </si>
  <si>
    <t>Home player will get a 3 point home bonus points.</t>
  </si>
  <si>
    <t>In addition, 1 bonus point per regular season win over opponent through Week 13.</t>
  </si>
  <si>
    <t>There will be a Defensive pick in Playoff Games.</t>
  </si>
  <si>
    <t>Winners of the playoff game advances to the next round of the playoffs until a champion is determined in the CFL Championship Game.</t>
  </si>
  <si>
    <t>Tiebreaker Procedures to determine winner of a playoff game in case of a tie.</t>
  </si>
  <si>
    <t>Higher score of total team points</t>
  </si>
  <si>
    <t>Higher number of total quarter score correct (These only consists of scoring 7 points for a quarter score by a CFL Player).</t>
  </si>
  <si>
    <t>Higher number of quarter scores of at least 2 points by a CFL Player.</t>
  </si>
  <si>
    <t>Higher score of total quarter scores for the 1st quarter (If still tied then it’s the 2nd quarter, then 3rd quarter, and 4th quarter).</t>
  </si>
  <si>
    <t>Coin Toss in a Best-Of-Five Series. The Home Team picks for coin flips #1, #2, and #5 and Road Team picks for coin flips #3 and #4. 1st Player with winning 3 coin flips wins the Playoff Game.</t>
  </si>
  <si>
    <t>If a bowl game is cancelled or delayed outside the "time frame" then the game picks will be zero.</t>
  </si>
  <si>
    <t>If time permits, quarter scores must be turned within a 24 hour notice from the announcement of the cancelled game.</t>
  </si>
  <si>
    <t>If the cancelled game doesn't allow enough time for  the quarter scores to be submitted then the quarter scores for both CFL players are nullified and then the current "tiebreaker game" will replace the quarter scores.</t>
  </si>
  <si>
    <t>Postseason (Playoffs and Bowl Games)</t>
  </si>
  <si>
    <t>The CFL Playoffs has been revamped for the 2022 season. 8 team playoffs field in which the top 4 conference champions will get automatic bids and 4 at large bids are awarded.</t>
  </si>
  <si>
    <t>Top 4 conference champions will get automatic bids and will also get home field advantage in the Quarterfinals Round Playoffs.</t>
  </si>
  <si>
    <t>At Large bids go next 4 available on CFL playoff standings regardless of conference affiliation or whether or not they are conference champions.</t>
  </si>
  <si>
    <t>Any conference champion(s), if they don't make playoffs, will get an automatic berth to a Christmas Bowl, whether it is a conference tie in or an at large bid.</t>
  </si>
  <si>
    <t>Higher seeds will host in Semifinals Round and Championship.</t>
  </si>
  <si>
    <t>No reseedings in playoffs. It will be a "bracket style" tournament.</t>
  </si>
  <si>
    <t>The 1st week Postseason Rankings will be released following the CFL Games of Week 8.</t>
  </si>
  <si>
    <t>After all the playoff spots have been determined then the spots of the Christmas Bowls are determined followed by the non-Christmas Bowls.</t>
  </si>
  <si>
    <t>Any conference champions NOT making playoffs will get an automatic bid and likely get their respective conference bowl tie ins.</t>
  </si>
  <si>
    <t>If no conference tie in is available then a At Large Bid will be given to the said player.</t>
  </si>
  <si>
    <t>Conference tie ins to Christmas Bowls MUST be filled in before the non-Christmas Bowls.</t>
  </si>
  <si>
    <t>Followed by the next available bowl eligible player and if the player's conference has a bowl tie in then it will be honored.</t>
  </si>
  <si>
    <t>Once all the conference tie ins has been filled then the At Large bids comes next.</t>
  </si>
  <si>
    <t>If a conference has a tie in to a bowl and does not have any remaining bowl eligible players then the said tie in becomes an At Large Bid. The next bowl eligible player will get the spot.</t>
  </si>
  <si>
    <t>If it permits in the postseason rankings, a player in which gets a conference tie in to a non-Christmas Bowl can "jump" and get an At Large bid for a Christmas Bowl.</t>
  </si>
  <si>
    <t>However, the conference tie in to the non-Christmas Bowl still gets the honor of having a replacement player from its conference.</t>
  </si>
  <si>
    <t>G</t>
  </si>
  <si>
    <t>NO bowl games can be a conference matchup.</t>
  </si>
  <si>
    <t>H</t>
  </si>
  <si>
    <t>Conference champions gets automatic bid to its conference tie in to a Christmas Bowl, if applicable, unless they make the CFL playoffs.</t>
  </si>
  <si>
    <t>Postseason Rankings (Ratings System)</t>
  </si>
  <si>
    <t>Rating Points are what determines whether you would qualify for the playoffs and/or bowl games.</t>
  </si>
  <si>
    <t>Rating Points System is a positive 60 points for a win and a minus 40 for a loss. A conference win is 10 points. Independent wins against other independents are 5 points. 90 points for 1 Bye Week</t>
  </si>
  <si>
    <t xml:space="preserve">60 points for a win and a minus 40 for a loss. </t>
  </si>
  <si>
    <t xml:space="preserve">A conference win is an additional 10 points. </t>
  </si>
  <si>
    <t xml:space="preserve">Independent wins against other independents are 5 points. </t>
  </si>
  <si>
    <t>90 points for 1 Bye Week.</t>
  </si>
  <si>
    <t>Total Points, in which includes, Offensive and Defensive Points, are face value. (1 point each for each point scored.)</t>
  </si>
  <si>
    <t>More points you acquire then the more higher you will be listed in the rankings</t>
  </si>
  <si>
    <t xml:space="preserve">CFL Weekly Rankings are NOT included as part of the Postseason Rankings. </t>
  </si>
  <si>
    <t>Conference Championships</t>
  </si>
  <si>
    <t>If a conference has 10 or more members then it can host a conference championship game.</t>
  </si>
  <si>
    <t>The conference's commissioner has authority to decide if they want to top 2 players in its conference or split into 2 divisions.</t>
  </si>
  <si>
    <t>If a conference will NOT split into divisions then the conference MUST have a "round robin" conference schedule.</t>
  </si>
  <si>
    <t>Divisions MUST have the same number of players.</t>
  </si>
  <si>
    <t>If a conference has 16 members then its commissioner can decide if they want his/her conference to split into four divisions.</t>
  </si>
  <si>
    <t>Conferences with 16 members can host conference semifinals playoff but MUST have at least two divisions.</t>
  </si>
  <si>
    <t>Division winners MUST be guarantee a spot in a 4 team conference playoffs.</t>
  </si>
  <si>
    <t>Non division winners can be either be both 2nd place or best two conference record.</t>
  </si>
  <si>
    <t>None of its conference members cannot have a game on the CFL schedule in Week 13 (Rivalry Week) since the semifinals are to played that same week.</t>
  </si>
  <si>
    <t>Conference standings is based on conference record and NOT overall record.</t>
  </si>
  <si>
    <t>Payouts</t>
  </si>
  <si>
    <t>CFL Playoffs</t>
  </si>
  <si>
    <t>Prize</t>
  </si>
  <si>
    <t># of Players</t>
  </si>
  <si>
    <t>Amount</t>
  </si>
  <si>
    <t>Revenue</t>
  </si>
  <si>
    <t>National Championship Game Winner</t>
  </si>
  <si>
    <t>National Championship Game Loser</t>
  </si>
  <si>
    <t>National Semifinals Losers</t>
  </si>
  <si>
    <t>National Quarterfinals Losers</t>
  </si>
  <si>
    <t>1st Round Losers</t>
  </si>
  <si>
    <t>Total Playoff Games Payouts</t>
  </si>
  <si>
    <t>CFL Bowl Games</t>
  </si>
  <si>
    <t>Christmas Six Bowl Winners</t>
  </si>
  <si>
    <t>Christmas Six Bowl Losers</t>
  </si>
  <si>
    <t>3rd Tier Bowl Winners</t>
  </si>
  <si>
    <t>3rd Tier Bowl Losers</t>
  </si>
  <si>
    <t>2nd Tier Bowl Winners</t>
  </si>
  <si>
    <t>2nd Tier Bowl Losers</t>
  </si>
  <si>
    <t>1st Tier Bowl Winners</t>
  </si>
  <si>
    <t>1st Tier Bowl Losers</t>
  </si>
  <si>
    <t>Total Bowl Games Payouts</t>
  </si>
  <si>
    <t>Total Postseason Payouts</t>
  </si>
  <si>
    <t>CFL Conference Championship Games</t>
  </si>
  <si>
    <t>Appalachian Mountain Conference Winner</t>
  </si>
  <si>
    <t>Appalachian Mountain Conference Loser</t>
  </si>
  <si>
    <t>W PA CFC Winner</t>
  </si>
  <si>
    <t>W PA CFC Loser</t>
  </si>
  <si>
    <t>Eastern Seaboard Conference Loser</t>
  </si>
  <si>
    <t>Eastern Seaboard Conference Winner</t>
  </si>
  <si>
    <t>Gulf Coast Conference Winner</t>
  </si>
  <si>
    <t>Gulf Coast Conference Loser</t>
  </si>
  <si>
    <t>Central Mountain Conference Winner</t>
  </si>
  <si>
    <t>Central Mountain Conference Loser</t>
  </si>
  <si>
    <t>Southeastern Conference Winner</t>
  </si>
  <si>
    <t>Southeastern Conference Loser</t>
  </si>
  <si>
    <t>Valley Conference Winner</t>
  </si>
  <si>
    <t>Valley Conference Loser</t>
  </si>
  <si>
    <t>CFL Paid Bowl Fees</t>
  </si>
  <si>
    <t>Appalachian Mountain Conference Buy Ins</t>
  </si>
  <si>
    <t>Bowl Membership Fee</t>
  </si>
  <si>
    <t>Conference Total</t>
  </si>
  <si>
    <t>Southeastern Football Conference Buy Ins</t>
  </si>
  <si>
    <t>Valley Conference Buy Ins</t>
  </si>
  <si>
    <t>Central Mountain Conference Buy Ins</t>
  </si>
  <si>
    <t>Pineapple Bowl</t>
  </si>
  <si>
    <t>W PA Collegiate Football Conference Buy Ins</t>
  </si>
  <si>
    <t>Eastern Seaboard Conference Buy Ins</t>
  </si>
  <si>
    <t>Gulf Coast Conference Buy Ins</t>
  </si>
  <si>
    <t>None</t>
  </si>
  <si>
    <t>Rust Belt Conference</t>
  </si>
  <si>
    <t>Total Paid Bowl Fees</t>
  </si>
  <si>
    <t>CFL Accounting Statement</t>
  </si>
  <si>
    <t>Fee</t>
  </si>
  <si>
    <t>Total Purse</t>
  </si>
  <si>
    <t>Plus Miscellaneous Revenue (Bowl Fees)</t>
  </si>
  <si>
    <t>Less Payouts for Bowl Games and Playoff Games</t>
  </si>
  <si>
    <t>Less Payouts for Conference Championship Games</t>
  </si>
  <si>
    <t>Prize for Conference Commissioner's Cup</t>
  </si>
  <si>
    <t>Less Conference Revenue Payouts</t>
  </si>
  <si>
    <t>Less Miscellaneous Payouts</t>
  </si>
  <si>
    <t>----</t>
  </si>
  <si>
    <t>President's Salary</t>
  </si>
  <si>
    <t>of CFL purse total</t>
  </si>
  <si>
    <t>2022 CFL Schedule</t>
  </si>
  <si>
    <t>Kickoff Game</t>
  </si>
  <si>
    <t>Week 5</t>
  </si>
  <si>
    <t>Week 9</t>
  </si>
  <si>
    <t>Week 13</t>
  </si>
  <si>
    <t>December 16 to 17, 2022</t>
  </si>
  <si>
    <t>December 27 to 28, 2022</t>
  </si>
  <si>
    <t>Rob McMaster</t>
  </si>
  <si>
    <t>National Quarterfinals</t>
  </si>
  <si>
    <t>National Semifinals</t>
  </si>
  <si>
    <t>Chuck Nunamaker</t>
  </si>
  <si>
    <t>David Faber</t>
  </si>
  <si>
    <t>New Mexico Bowl</t>
  </si>
  <si>
    <t>First Responder Bowl</t>
  </si>
  <si>
    <t>Tyler Faber</t>
  </si>
  <si>
    <t>LA Bowl</t>
  </si>
  <si>
    <t>Birmingham Bowl</t>
  </si>
  <si>
    <t>Las Vegas Bowl</t>
  </si>
  <si>
    <t>Camellia Bowl</t>
  </si>
  <si>
    <t>Bahamas Bowl</t>
  </si>
  <si>
    <t>Guaranteed Rate Bowl</t>
  </si>
  <si>
    <t>Trevor Sites</t>
  </si>
  <si>
    <t>Ryan Krucke</t>
  </si>
  <si>
    <t>Cure Bowl</t>
  </si>
  <si>
    <t>Military Bowl</t>
  </si>
  <si>
    <t>Dan Decker</t>
  </si>
  <si>
    <t>Fenway Bowl</t>
  </si>
  <si>
    <t>Liberty Bowl</t>
  </si>
  <si>
    <t>Jason Stolkovich</t>
  </si>
  <si>
    <t>Lending Tree Bowl</t>
  </si>
  <si>
    <t>Holiday Bowl</t>
  </si>
  <si>
    <t>Jon Seiner</t>
  </si>
  <si>
    <t>Frisco Bowl</t>
  </si>
  <si>
    <t>Texas Bowl</t>
  </si>
  <si>
    <t>John Andrews</t>
  </si>
  <si>
    <t>December 31, 2022 to January 2, 2023</t>
  </si>
  <si>
    <t>Garrett Beaver</t>
  </si>
  <si>
    <t>Ken Baum</t>
  </si>
  <si>
    <t>Will Meadow</t>
  </si>
  <si>
    <t>TJ Pedersen</t>
  </si>
  <si>
    <t>National Championship</t>
  </si>
  <si>
    <t>Matt Rogers</t>
  </si>
  <si>
    <t>Rich Lill</t>
  </si>
  <si>
    <t>Peach Bowl</t>
  </si>
  <si>
    <t>Jack Relihan</t>
  </si>
  <si>
    <t>Week 14</t>
  </si>
  <si>
    <t>Fiesta Bowl</t>
  </si>
  <si>
    <t>Music City Bowl</t>
  </si>
  <si>
    <t>Appalachian Mountain Conference Championship Game</t>
  </si>
  <si>
    <t>Sugar Bowl</t>
  </si>
  <si>
    <t>Matt Olson</t>
  </si>
  <si>
    <t>Eastern Seaboard Conference Championship Game</t>
  </si>
  <si>
    <t>ReliaQuest Bowl</t>
  </si>
  <si>
    <t>Western PA Collegiate Football Conference Championship Game</t>
  </si>
  <si>
    <t>Cotton Bowl</t>
  </si>
  <si>
    <t>Jake Kljucaric</t>
  </si>
  <si>
    <t>Dom Foster</t>
  </si>
  <si>
    <t>Gulf Coast Conference Championship Game</t>
  </si>
  <si>
    <t>Citrus Bowl</t>
  </si>
  <si>
    <t>Gavin Watters</t>
  </si>
  <si>
    <t>Ryan Norton</t>
  </si>
  <si>
    <t>Central Mountain Conference Championship Game</t>
  </si>
  <si>
    <t>Randy Kincel</t>
  </si>
  <si>
    <t>Southeastern Football Conference Championship Game (NO Game In 2022)</t>
  </si>
  <si>
    <t>Rose Bowl</t>
  </si>
  <si>
    <t>Valley Conference Championship Game</t>
  </si>
  <si>
    <t>Rust Belt Conference Championship Game</t>
  </si>
  <si>
    <t>Shannon Dodson</t>
  </si>
  <si>
    <t>Ben Groseclose</t>
  </si>
  <si>
    <t>Postseason Bowl Games</t>
  </si>
  <si>
    <t>Vishal Adusumilli</t>
  </si>
  <si>
    <t>End Of College Football League Regular Season</t>
  </si>
  <si>
    <t>Aruba Bowl, Patriot Bowl</t>
  </si>
  <si>
    <t>Skyline Bowl, Festive Bowl</t>
  </si>
  <si>
    <t>Apple Bowl, and Clarion Bowl</t>
  </si>
  <si>
    <t>Cajun Bowl, and Dixie Bowl</t>
  </si>
  <si>
    <t>Idle</t>
  </si>
  <si>
    <t>Week 10</t>
  </si>
  <si>
    <t>Week 2</t>
  </si>
  <si>
    <t>Week 6</t>
  </si>
  <si>
    <t>December 29 to 30, 2022</t>
  </si>
  <si>
    <t>Golden Bowl, Empire Bowl, Bluegrass Bowl,</t>
  </si>
  <si>
    <t>Gateway, Lonestar Bowl, and Sunshine Bowl</t>
  </si>
  <si>
    <t>Pinstripe Bowl</t>
  </si>
  <si>
    <t>Cheez-It Bowl</t>
  </si>
  <si>
    <t>Alamo Bowl</t>
  </si>
  <si>
    <t>Mayo Bowl</t>
  </si>
  <si>
    <t>Sun Bowl</t>
  </si>
  <si>
    <t>Gator Bowl</t>
  </si>
  <si>
    <t>Orange Bowl</t>
  </si>
  <si>
    <t>Arizona Bowl</t>
  </si>
  <si>
    <t>Week 11</t>
  </si>
  <si>
    <t>Week 3</t>
  </si>
  <si>
    <t>Week 7</t>
  </si>
  <si>
    <t>Week 12</t>
  </si>
  <si>
    <t>Week 4</t>
  </si>
  <si>
    <t>Week 8</t>
  </si>
  <si>
    <t>2022 College Football Playoffs</t>
  </si>
  <si>
    <t>2022 College Football Bowls</t>
  </si>
  <si>
    <t>2022 Conference Championship Games</t>
  </si>
  <si>
    <t>2022 National</t>
  </si>
  <si>
    <t>Southeastern Football Conference/At Large #7</t>
  </si>
  <si>
    <t>Rust Belt Conference/At Large #1</t>
  </si>
  <si>
    <t>No game this season.</t>
  </si>
  <si>
    <t>RBC</t>
  </si>
  <si>
    <t>1st CFL Postseason Rankings will be released on Sunday, October 23rd. (After Week 8)</t>
  </si>
  <si>
    <t>#20</t>
  </si>
  <si>
    <t>#9</t>
  </si>
  <si>
    <t>#1</t>
  </si>
  <si>
    <t>Tiebreaker  40</t>
  </si>
  <si>
    <t>Tiebreaker  48</t>
  </si>
  <si>
    <t>Tiebreaker  63</t>
  </si>
  <si>
    <t>Tiebreaker  77</t>
  </si>
  <si>
    <t>Tiebreaker  60</t>
  </si>
  <si>
    <t>Tiebreaker  41</t>
  </si>
  <si>
    <t>Tiebreaker  49</t>
  </si>
  <si>
    <t>Tiebreaker  56</t>
  </si>
  <si>
    <t>Tiebreaker  67</t>
  </si>
  <si>
    <t>Tiebreaker  68</t>
  </si>
  <si>
    <t>Tiebreaker  65</t>
  </si>
  <si>
    <t>Tiebreaker  66</t>
  </si>
  <si>
    <t>Gameday Site</t>
  </si>
  <si>
    <t>#11</t>
  </si>
  <si>
    <t>#5</t>
  </si>
  <si>
    <t>#2</t>
  </si>
  <si>
    <t>Tiebreaker  69</t>
  </si>
  <si>
    <t>Tiebreaker  50</t>
  </si>
  <si>
    <t>Tiebreaker  52</t>
  </si>
  <si>
    <t>Tiebreaker  53</t>
  </si>
  <si>
    <t>#14</t>
  </si>
  <si>
    <t>#4</t>
  </si>
  <si>
    <t>#23</t>
  </si>
  <si>
    <t>2022 CFL Standings</t>
  </si>
  <si>
    <t>Mon Valley Division</t>
  </si>
  <si>
    <t>Great Lakes Division</t>
  </si>
  <si>
    <t>x-</t>
  </si>
  <si>
    <t>clinched division title</t>
  </si>
  <si>
    <t>y-</t>
  </si>
  <si>
    <t>clinched conference title</t>
  </si>
  <si>
    <t>Noah Beiniek</t>
  </si>
  <si>
    <t>Noah Bieniek</t>
  </si>
  <si>
    <t>Standings</t>
  </si>
  <si>
    <t xml:space="preserve">Western Pennsylvania Collegiate Football Conference </t>
  </si>
  <si>
    <t xml:space="preserve">Valley Conference </t>
  </si>
  <si>
    <t xml:space="preserve">Central Mountain Conference </t>
  </si>
  <si>
    <t xml:space="preserve">Appalachian Mountain Conference </t>
  </si>
  <si>
    <t xml:space="preserve">Eastern Seaboard Conference </t>
  </si>
  <si>
    <t xml:space="preserve">Gulf Coast Conference </t>
  </si>
  <si>
    <t>Best of 12</t>
  </si>
  <si>
    <t>Best of 10</t>
  </si>
  <si>
    <t>Best of 8</t>
  </si>
  <si>
    <t>Appalachian Mountain Conference leads series 3 - 2</t>
  </si>
  <si>
    <t>Tiebreaker  58</t>
  </si>
  <si>
    <t>Tiebreaker  62</t>
  </si>
  <si>
    <t>Tiebreaker  54</t>
  </si>
  <si>
    <t>Tiebreaker  51</t>
  </si>
  <si>
    <t>Tiebreaker  61</t>
  </si>
  <si>
    <t>Tiebreaker  55</t>
  </si>
  <si>
    <t>Tiebreaker  57</t>
  </si>
  <si>
    <t>2-0</t>
  </si>
  <si>
    <t>Michigan State</t>
  </si>
  <si>
    <t>Tiebreaker  43</t>
  </si>
  <si>
    <t>Tiebreaker</t>
  </si>
  <si>
    <t>Tiebreaker 52</t>
  </si>
  <si>
    <t>Tiebreaker 58</t>
  </si>
  <si>
    <t>Tiebreaker 44</t>
  </si>
  <si>
    <t>Tiebreaker 55</t>
  </si>
  <si>
    <t>Tiebreaker  47</t>
  </si>
  <si>
    <t xml:space="preserve">Tiebreaker  </t>
  </si>
  <si>
    <t>Conference Challenges Results Through Week 3</t>
  </si>
  <si>
    <t>Final</t>
  </si>
  <si>
    <t>Series Tied 1 - 1</t>
  </si>
  <si>
    <t>Western Pennsylvania Collegiate Football Conference 2 - 1</t>
  </si>
  <si>
    <t>Rust Belt Conference lead series 1 - 0</t>
  </si>
  <si>
    <t>Week 3 - September 18th</t>
  </si>
  <si>
    <t>3-0</t>
  </si>
  <si>
    <t>2-1</t>
  </si>
  <si>
    <t>Texas Christian</t>
  </si>
  <si>
    <t>Baylor</t>
  </si>
  <si>
    <t>Georgia State</t>
  </si>
  <si>
    <t>San Diego State</t>
  </si>
  <si>
    <t>Toledo</t>
  </si>
  <si>
    <t>Virginia Tech</t>
  </si>
  <si>
    <t>Texas A&amp;M</t>
  </si>
  <si>
    <t>Southern Methodist</t>
  </si>
  <si>
    <t>West Virginia</t>
  </si>
  <si>
    <t>Iowa State</t>
  </si>
  <si>
    <t>Coastal Carolina</t>
  </si>
  <si>
    <t>Notre Dame</t>
  </si>
  <si>
    <t>Minnesota</t>
  </si>
  <si>
    <t>Marshall</t>
  </si>
  <si>
    <t>Arkansas</t>
  </si>
  <si>
    <t>Old Dominion</t>
  </si>
  <si>
    <t>North Carolina</t>
  </si>
  <si>
    <t>Troy</t>
  </si>
  <si>
    <t>Arkansas State</t>
  </si>
  <si>
    <t>Tiebreaker  42</t>
  </si>
  <si>
    <t>Tiebreaker 49</t>
  </si>
  <si>
    <t>Tiebreaker  59</t>
  </si>
  <si>
    <t>Tiebreaker  38</t>
  </si>
  <si>
    <t>Tiebreaker  46</t>
  </si>
  <si>
    <t>Tiebreaker 51</t>
  </si>
  <si>
    <t>Tiebreaker 50</t>
  </si>
  <si>
    <t>Tiebreaker 53</t>
  </si>
  <si>
    <t>Tiebreaker 56</t>
  </si>
  <si>
    <t>Tiebreaker  78</t>
  </si>
  <si>
    <t>Tiebreaker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</si>
</sst>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
    <numFmt numFmtId="165" formatCode="[$-409]mmmm\ d\,\ yyyy;@"/>
    <numFmt numFmtId="166" formatCode="\-\-\-\-"/>
  </numFmts>
  <fonts count="311" x14ac:knownFonts="1">
    <font>
      <sz val="11"/>
      <color theme="1"/>
      <name val="Calibri"/>
      <family val="2"/>
      <scheme val="minor"/>
    </font>
    <font>
      <sz val="10"/>
      <color theme="1"/>
      <name val="Calibri"/>
      <family val="2"/>
      <scheme val="minor"/>
    </font>
    <font>
      <b/>
      <sz val="11"/>
      <color theme="1"/>
      <name val="Calibri"/>
      <family val="2"/>
      <scheme val="minor"/>
    </font>
    <font>
      <b/>
      <u val="double"/>
      <sz val="28"/>
      <color rgb="FFFF0000"/>
      <name val="Calibri"/>
      <family val="2"/>
      <scheme val="minor"/>
    </font>
    <font>
      <sz val="11"/>
      <color theme="9" tint="-0.249977111117893"/>
      <name val="Calibri"/>
      <family val="2"/>
      <scheme val="minor"/>
    </font>
    <font>
      <sz val="11"/>
      <color theme="8" tint="-0.249977111117893"/>
      <name val="Calibri"/>
      <family val="2"/>
      <scheme val="minor"/>
    </font>
    <font>
      <b/>
      <sz val="11"/>
      <color theme="9" tint="-0.249977111117893"/>
      <name val="Calibri"/>
      <family val="2"/>
      <scheme val="minor"/>
    </font>
    <font>
      <b/>
      <sz val="11"/>
      <color theme="8" tint="-0.249977111117893"/>
      <name val="Calibri"/>
      <family val="2"/>
      <scheme val="minor"/>
    </font>
    <font>
      <b/>
      <sz val="11"/>
      <color theme="0" tint="-0.499984740745262"/>
      <name val="Calibri"/>
      <family val="2"/>
      <scheme val="minor"/>
    </font>
    <font>
      <b/>
      <sz val="11"/>
      <color rgb="FFFF0000"/>
      <name val="Calibri"/>
      <family val="2"/>
      <scheme val="minor"/>
    </font>
    <font>
      <b/>
      <sz val="11"/>
      <color theme="7" tint="-0.499984740745262"/>
      <name val="Calibri"/>
      <family val="2"/>
      <scheme val="minor"/>
    </font>
    <font>
      <b/>
      <sz val="11"/>
      <color theme="9" tint="-0.499984740745262"/>
      <name val="Calibri"/>
      <family val="2"/>
      <scheme val="minor"/>
    </font>
    <font>
      <b/>
      <sz val="11"/>
      <color theme="2" tint="-0.749992370372631"/>
      <name val="Calibri"/>
      <family val="2"/>
      <scheme val="minor"/>
    </font>
    <font>
      <b/>
      <sz val="11"/>
      <color rgb="FF0000FF"/>
      <name val="Calibri"/>
      <family val="2"/>
      <scheme val="minor"/>
    </font>
    <font>
      <b/>
      <sz val="11"/>
      <color rgb="FF321900"/>
      <name val="Calibri"/>
      <family val="2"/>
      <scheme val="minor"/>
    </font>
    <font>
      <b/>
      <sz val="11"/>
      <color rgb="FF00B050"/>
      <name val="Calibri"/>
      <family val="2"/>
      <scheme val="minor"/>
    </font>
    <font>
      <b/>
      <sz val="11"/>
      <color rgb="FF996633"/>
      <name val="Calibri"/>
      <family val="2"/>
      <scheme val="minor"/>
    </font>
    <font>
      <b/>
      <sz val="11"/>
      <color rgb="FF800080"/>
      <name val="Calibri"/>
      <family val="2"/>
      <scheme val="minor"/>
    </font>
    <font>
      <b/>
      <u val="double"/>
      <sz val="26"/>
      <color theme="9" tint="-0.249977111117893"/>
      <name val="Calibri"/>
      <family val="2"/>
      <scheme val="minor"/>
    </font>
    <font>
      <sz val="14"/>
      <color theme="1"/>
      <name val="Calibri"/>
      <family val="2"/>
      <scheme val="minor"/>
    </font>
    <font>
      <b/>
      <u/>
      <sz val="14"/>
      <color rgb="FFFF0000"/>
      <name val="Calibri"/>
      <family val="2"/>
      <scheme val="minor"/>
    </font>
    <font>
      <b/>
      <sz val="11"/>
      <color rgb="FF663300"/>
      <name val="Calibri"/>
      <family val="2"/>
      <scheme val="minor"/>
    </font>
    <font>
      <b/>
      <sz val="10"/>
      <color rgb="FFFF0000"/>
      <name val="Calibri"/>
      <family val="2"/>
      <scheme val="minor"/>
    </font>
    <font>
      <b/>
      <sz val="10"/>
      <color rgb="FF663300"/>
      <name val="Calibri"/>
      <family val="2"/>
      <scheme val="minor"/>
    </font>
    <font>
      <b/>
      <u val="double"/>
      <sz val="28"/>
      <color theme="1"/>
      <name val="Calibri"/>
      <family val="2"/>
      <scheme val="minor"/>
    </font>
    <font>
      <b/>
      <u val="double"/>
      <sz val="28"/>
      <color rgb="FF663300"/>
      <name val="Calibri"/>
      <family val="2"/>
      <scheme val="minor"/>
    </font>
    <font>
      <b/>
      <u val="double"/>
      <sz val="28"/>
      <color rgb="FF0000FF"/>
      <name val="Calibri"/>
      <family val="2"/>
      <scheme val="minor"/>
    </font>
    <font>
      <u val="double"/>
      <sz val="28"/>
      <color rgb="FF0000FF"/>
      <name val="Calibri"/>
      <family val="2"/>
      <scheme val="minor"/>
    </font>
    <font>
      <b/>
      <u/>
      <sz val="24"/>
      <color theme="1"/>
      <name val="Calibri"/>
      <family val="2"/>
      <scheme val="minor"/>
    </font>
    <font>
      <b/>
      <sz val="11"/>
      <color rgb="FF990099"/>
      <name val="Calibri"/>
      <family val="2"/>
      <scheme val="minor"/>
    </font>
    <font>
      <b/>
      <u/>
      <sz val="16"/>
      <color theme="9" tint="-0.249977111117893"/>
      <name val="Calibri"/>
      <family val="2"/>
      <scheme val="minor"/>
    </font>
    <font>
      <b/>
      <u/>
      <sz val="16"/>
      <color theme="5" tint="-0.249977111117893"/>
      <name val="Calibri"/>
      <family val="2"/>
      <scheme val="minor"/>
    </font>
    <font>
      <b/>
      <sz val="11"/>
      <color theme="5" tint="-0.249977111117893"/>
      <name val="Calibri"/>
      <family val="2"/>
      <scheme val="minor"/>
    </font>
    <font>
      <b/>
      <sz val="11"/>
      <color rgb="FF7030A0"/>
      <name val="Calibri"/>
      <family val="2"/>
      <scheme val="minor"/>
    </font>
    <font>
      <sz val="11"/>
      <color rgb="FFFF0000"/>
      <name val="Calibri"/>
      <family val="2"/>
      <scheme val="minor"/>
    </font>
    <font>
      <b/>
      <sz val="10"/>
      <color theme="9" tint="-0.249977111117893"/>
      <name val="Calibri"/>
      <family val="2"/>
      <scheme val="minor"/>
    </font>
    <font>
      <b/>
      <sz val="10"/>
      <color theme="5" tint="-0.249977111117893"/>
      <name val="Calibri"/>
      <family val="2"/>
      <scheme val="minor"/>
    </font>
    <font>
      <b/>
      <sz val="11"/>
      <color theme="3" tint="-0.249977111117893"/>
      <name val="Calibri"/>
      <family val="2"/>
      <scheme val="minor"/>
    </font>
    <font>
      <b/>
      <sz val="11"/>
      <name val="Calibri"/>
      <family val="2"/>
      <scheme val="minor"/>
    </font>
    <font>
      <b/>
      <u/>
      <sz val="16"/>
      <color rgb="FF008080"/>
      <name val="Calibri"/>
      <family val="2"/>
      <scheme val="minor"/>
    </font>
    <font>
      <b/>
      <sz val="11"/>
      <color rgb="FF008080"/>
      <name val="Calibri"/>
      <family val="2"/>
      <scheme val="minor"/>
    </font>
    <font>
      <b/>
      <sz val="10"/>
      <color rgb="FF008080"/>
      <name val="Calibri"/>
      <family val="2"/>
      <scheme val="minor"/>
    </font>
    <font>
      <sz val="11"/>
      <color rgb="FFFF6600"/>
      <name val="Calibri"/>
      <family val="2"/>
      <scheme val="minor"/>
    </font>
    <font>
      <sz val="11"/>
      <color theme="3" tint="-0.249977111117893"/>
      <name val="Calibri"/>
      <family val="2"/>
      <scheme val="minor"/>
    </font>
    <font>
      <sz val="11"/>
      <color rgb="FFAA8D22"/>
      <name val="Calibri"/>
      <family val="2"/>
      <scheme val="minor"/>
    </font>
    <font>
      <sz val="11"/>
      <color theme="1" tint="0.34998626667073579"/>
      <name val="Calibri"/>
      <family val="2"/>
      <scheme val="minor"/>
    </font>
    <font>
      <b/>
      <sz val="11"/>
      <color rgb="FF0070C0"/>
      <name val="Calibri"/>
      <family val="2"/>
      <scheme val="minor"/>
    </font>
    <font>
      <b/>
      <sz val="10"/>
      <color rgb="FF0070C0"/>
      <name val="Calibri"/>
      <family val="2"/>
      <scheme val="minor"/>
    </font>
    <font>
      <b/>
      <u/>
      <sz val="16"/>
      <color theme="0" tint="-0.499984740745262"/>
      <name val="Calibri"/>
      <family val="2"/>
      <scheme val="minor"/>
    </font>
    <font>
      <b/>
      <sz val="10"/>
      <color theme="0" tint="-0.499984740745262"/>
      <name val="Calibri"/>
      <family val="2"/>
      <scheme val="minor"/>
    </font>
    <font>
      <sz val="11"/>
      <color rgb="FF990099"/>
      <name val="Calibri"/>
      <family val="2"/>
      <scheme val="minor"/>
    </font>
    <font>
      <b/>
      <sz val="12"/>
      <color rgb="FF008080"/>
      <name val="Calibri"/>
      <family val="2"/>
      <scheme val="minor"/>
    </font>
    <font>
      <b/>
      <sz val="12"/>
      <color theme="0" tint="-0.499984740745262"/>
      <name val="Calibri"/>
      <family val="2"/>
      <scheme val="minor"/>
    </font>
    <font>
      <b/>
      <sz val="12"/>
      <color theme="9" tint="-0.249977111117893"/>
      <name val="Calibri"/>
      <family val="2"/>
      <scheme val="minor"/>
    </font>
    <font>
      <b/>
      <sz val="12"/>
      <color theme="5" tint="-0.249977111117893"/>
      <name val="Calibri"/>
      <family val="2"/>
      <scheme val="minor"/>
    </font>
    <font>
      <b/>
      <sz val="11"/>
      <color theme="5" tint="-0.499984740745262"/>
      <name val="Calibri"/>
      <family val="2"/>
      <scheme val="minor"/>
    </font>
    <font>
      <b/>
      <sz val="11"/>
      <color rgb="FF009900"/>
      <name val="Calibri"/>
      <family val="2"/>
      <scheme val="minor"/>
    </font>
    <font>
      <sz val="14"/>
      <color theme="1"/>
      <name val="Arial Narrow"/>
      <family val="2"/>
    </font>
    <font>
      <b/>
      <i/>
      <sz val="11"/>
      <color rgb="FFFF0000"/>
      <name val="Calibri"/>
      <family val="2"/>
      <scheme val="minor"/>
    </font>
    <font>
      <b/>
      <sz val="11"/>
      <color rgb="FFFF0066"/>
      <name val="Calibri"/>
      <family val="2"/>
      <scheme val="minor"/>
    </font>
    <font>
      <b/>
      <sz val="11"/>
      <color theme="7"/>
      <name val="Calibri"/>
      <family val="2"/>
      <scheme val="minor"/>
    </font>
    <font>
      <sz val="11"/>
      <color rgb="FF008080"/>
      <name val="Calibri"/>
      <family val="2"/>
      <scheme val="minor"/>
    </font>
    <font>
      <b/>
      <sz val="11"/>
      <color rgb="FFCC6600"/>
      <name val="Calibri"/>
      <family val="2"/>
      <scheme val="minor"/>
    </font>
    <font>
      <b/>
      <sz val="10"/>
      <color rgb="FF009900"/>
      <name val="Calibri"/>
      <family val="2"/>
      <scheme val="minor"/>
    </font>
    <font>
      <b/>
      <sz val="10"/>
      <color rgb="FFCC6600"/>
      <name val="Calibri"/>
      <family val="2"/>
      <scheme val="minor"/>
    </font>
    <font>
      <b/>
      <u/>
      <sz val="16"/>
      <color rgb="FF009900"/>
      <name val="Calibri"/>
      <family val="2"/>
      <scheme val="minor"/>
    </font>
    <font>
      <b/>
      <u/>
      <sz val="16"/>
      <color rgb="FFCC6600"/>
      <name val="Calibri"/>
      <family val="2"/>
      <scheme val="minor"/>
    </font>
    <font>
      <sz val="11"/>
      <color theme="9" tint="-0.499984740745262"/>
      <name val="Calibri"/>
      <family val="2"/>
      <scheme val="minor"/>
    </font>
    <font>
      <b/>
      <u/>
      <sz val="16"/>
      <color rgb="FFFF0000"/>
      <name val="Calibri"/>
      <family val="2"/>
      <scheme val="minor"/>
    </font>
    <font>
      <b/>
      <sz val="12"/>
      <color rgb="FFFF0000"/>
      <name val="Calibri"/>
      <family val="2"/>
      <scheme val="minor"/>
    </font>
    <font>
      <b/>
      <sz val="12"/>
      <color rgb="FF009900"/>
      <name val="Calibri"/>
      <family val="2"/>
      <scheme val="minor"/>
    </font>
    <font>
      <b/>
      <sz val="12"/>
      <color rgb="FFCC6600"/>
      <name val="Calibri"/>
      <family val="2"/>
      <scheme val="minor"/>
    </font>
    <font>
      <sz val="14"/>
      <color rgb="FFFF0000"/>
      <name val="Arial Narrow"/>
      <family val="2"/>
    </font>
    <font>
      <b/>
      <sz val="11"/>
      <color theme="0"/>
      <name val="Calibri"/>
      <family val="2"/>
      <scheme val="minor"/>
    </font>
    <font>
      <b/>
      <sz val="20"/>
      <color theme="1"/>
      <name val="Calibri"/>
      <family val="2"/>
      <scheme val="minor"/>
    </font>
    <font>
      <b/>
      <sz val="11"/>
      <color rgb="FFA50021"/>
      <name val="Calibri"/>
      <family val="2"/>
      <scheme val="minor"/>
    </font>
    <font>
      <b/>
      <sz val="11"/>
      <color rgb="FF00CC00"/>
      <name val="Calibri"/>
      <family val="2"/>
      <scheme val="minor"/>
    </font>
    <font>
      <b/>
      <sz val="11"/>
      <color rgb="FF00B0F0"/>
      <name val="Calibri"/>
      <family val="2"/>
      <scheme val="minor"/>
    </font>
    <font>
      <b/>
      <u/>
      <sz val="11"/>
      <color rgb="FF663300"/>
      <name val="Calibri"/>
      <family val="2"/>
      <scheme val="minor"/>
    </font>
    <font>
      <b/>
      <u/>
      <sz val="11"/>
      <color theme="0" tint="-0.499984740745262"/>
      <name val="Calibri"/>
      <family val="2"/>
      <scheme val="minor"/>
    </font>
    <font>
      <b/>
      <u/>
      <sz val="11"/>
      <color rgb="FFFF0000"/>
      <name val="Calibri"/>
      <family val="2"/>
      <scheme val="minor"/>
    </font>
    <font>
      <b/>
      <u/>
      <sz val="11"/>
      <color theme="8" tint="-0.249977111117893"/>
      <name val="Calibri"/>
      <family val="2"/>
      <scheme val="minor"/>
    </font>
    <font>
      <b/>
      <u/>
      <sz val="11"/>
      <color rgb="FFA50021"/>
      <name val="Calibri"/>
      <family val="2"/>
      <scheme val="minor"/>
    </font>
    <font>
      <b/>
      <u/>
      <sz val="11"/>
      <color theme="3" tint="-0.249977111117893"/>
      <name val="Calibri"/>
      <family val="2"/>
      <scheme val="minor"/>
    </font>
    <font>
      <b/>
      <u/>
      <sz val="11"/>
      <color rgb="FF7030A0"/>
      <name val="Calibri"/>
      <family val="2"/>
      <scheme val="minor"/>
    </font>
    <font>
      <b/>
      <u/>
      <sz val="11"/>
      <color theme="1"/>
      <name val="Calibri"/>
      <family val="2"/>
      <scheme val="minor"/>
    </font>
    <font>
      <b/>
      <u/>
      <sz val="11"/>
      <color rgb="FF00CC00"/>
      <name val="Calibri"/>
      <family val="2"/>
      <scheme val="minor"/>
    </font>
    <font>
      <b/>
      <u/>
      <sz val="11"/>
      <color rgb="FF00B0F0"/>
      <name val="Calibri"/>
      <family val="2"/>
      <scheme val="minor"/>
    </font>
    <font>
      <b/>
      <sz val="12"/>
      <color rgb="FF7030A0"/>
      <name val="Calibri"/>
      <family val="2"/>
      <scheme val="minor"/>
    </font>
    <font>
      <sz val="8"/>
      <name val="Calibri"/>
      <family val="2"/>
      <scheme val="minor"/>
    </font>
    <font>
      <b/>
      <u/>
      <sz val="16"/>
      <color rgb="FF7030A0"/>
      <name val="Calibri"/>
      <family val="2"/>
      <scheme val="minor"/>
    </font>
    <font>
      <sz val="10"/>
      <name val="Arial"/>
      <family val="2"/>
    </font>
    <font>
      <b/>
      <sz val="12"/>
      <color theme="5" tint="-0.249977111117893"/>
      <name val="Arial Narrow"/>
      <family val="2"/>
    </font>
    <font>
      <b/>
      <sz val="10"/>
      <color theme="1"/>
      <name val="Calibri"/>
      <family val="2"/>
      <scheme val="minor"/>
    </font>
    <font>
      <b/>
      <sz val="12"/>
      <color rgb="FFCC6600"/>
      <name val="Arial Narrow"/>
      <family val="2"/>
    </font>
    <font>
      <b/>
      <sz val="12"/>
      <color rgb="FFFF0000"/>
      <name val="Arial Narrow"/>
      <family val="2"/>
    </font>
    <font>
      <b/>
      <sz val="12"/>
      <color rgb="FF009900"/>
      <name val="Arial Narrow"/>
      <family val="2"/>
    </font>
    <font>
      <b/>
      <sz val="12"/>
      <color rgb="FFFF9933"/>
      <name val="Arial Narrow"/>
      <family val="2"/>
    </font>
    <font>
      <b/>
      <sz val="12"/>
      <color rgb="FF008080"/>
      <name val="Arial Narrow"/>
      <family val="2"/>
    </font>
    <font>
      <b/>
      <sz val="12"/>
      <color theme="0" tint="-0.499984740745262"/>
      <name val="Arial Narrow"/>
      <family val="2"/>
    </font>
    <font>
      <b/>
      <u/>
      <sz val="11"/>
      <color theme="5" tint="-0.249977111117893"/>
      <name val="Calibri"/>
      <family val="2"/>
      <scheme val="minor"/>
    </font>
    <font>
      <b/>
      <sz val="11"/>
      <color rgb="FFFF9900"/>
      <name val="Calibri"/>
      <family val="2"/>
      <scheme val="minor"/>
    </font>
    <font>
      <sz val="11"/>
      <color rgb="FF0070C0"/>
      <name val="Calibri"/>
      <family val="2"/>
      <scheme val="minor"/>
    </font>
    <font>
      <u/>
      <sz val="11"/>
      <color theme="1"/>
      <name val="Calibri"/>
      <family val="2"/>
      <scheme val="minor"/>
    </font>
    <font>
      <b/>
      <sz val="11"/>
      <color rgb="FFFF00FF"/>
      <name val="Calibri"/>
      <family val="2"/>
      <scheme val="minor"/>
    </font>
    <font>
      <b/>
      <u/>
      <sz val="11"/>
      <color rgb="FFFF00FF"/>
      <name val="Calibri"/>
      <family val="2"/>
      <scheme val="minor"/>
    </font>
    <font>
      <b/>
      <sz val="10"/>
      <color indexed="60"/>
      <name val="Arial Narrow"/>
      <family val="2"/>
    </font>
    <font>
      <sz val="10"/>
      <name val="Arial Narrow"/>
      <family val="2"/>
    </font>
    <font>
      <b/>
      <sz val="10"/>
      <name val="Arial Narrow"/>
      <family val="2"/>
    </font>
    <font>
      <b/>
      <sz val="10"/>
      <color rgb="FFFF0000"/>
      <name val="Arial Narrow"/>
      <family val="2"/>
    </font>
    <font>
      <b/>
      <sz val="10"/>
      <color rgb="FFFF0066"/>
      <name val="Arial Narrow"/>
      <family val="2"/>
    </font>
    <font>
      <b/>
      <sz val="10"/>
      <color indexed="14"/>
      <name val="Arial Narrow"/>
      <family val="2"/>
    </font>
    <font>
      <b/>
      <u/>
      <sz val="11"/>
      <color theme="9" tint="-0.249977111117893"/>
      <name val="Calibri"/>
      <family val="2"/>
      <scheme val="minor"/>
    </font>
    <font>
      <b/>
      <u/>
      <sz val="11"/>
      <color rgb="FF008080"/>
      <name val="Calibri"/>
      <family val="2"/>
      <scheme val="minor"/>
    </font>
    <font>
      <b/>
      <u/>
      <sz val="11"/>
      <color rgb="FF009900"/>
      <name val="Calibri"/>
      <family val="2"/>
      <scheme val="minor"/>
    </font>
    <font>
      <b/>
      <u/>
      <sz val="11"/>
      <color theme="3"/>
      <name val="Calibri"/>
      <family val="2"/>
      <scheme val="minor"/>
    </font>
    <font>
      <b/>
      <u/>
      <sz val="11"/>
      <color rgb="FF990099"/>
      <name val="Calibri"/>
      <family val="2"/>
      <scheme val="minor"/>
    </font>
    <font>
      <b/>
      <u/>
      <sz val="11"/>
      <color rgb="FFCC6600"/>
      <name val="Calibri"/>
      <family val="2"/>
      <scheme val="minor"/>
    </font>
    <font>
      <b/>
      <u/>
      <sz val="11"/>
      <color rgb="FFFF9933"/>
      <name val="Calibri"/>
      <family val="2"/>
      <scheme val="minor"/>
    </font>
    <font>
      <b/>
      <u/>
      <sz val="11"/>
      <color rgb="FFFF2929"/>
      <name val="Calibri"/>
      <family val="2"/>
      <scheme val="minor"/>
    </font>
    <font>
      <b/>
      <u/>
      <sz val="11"/>
      <color theme="5" tint="0.39997558519241921"/>
      <name val="Calibri"/>
      <family val="2"/>
      <scheme val="minor"/>
    </font>
    <font>
      <b/>
      <u/>
      <sz val="11"/>
      <color rgb="FF5F5F5F"/>
      <name val="Calibri"/>
      <family val="2"/>
      <scheme val="minor"/>
    </font>
    <font>
      <b/>
      <u/>
      <sz val="11"/>
      <color theme="5" tint="-0.499984740745262"/>
      <name val="Calibri"/>
      <family val="2"/>
      <scheme val="minor"/>
    </font>
    <font>
      <b/>
      <sz val="10"/>
      <color theme="8" tint="-0.249977111117893"/>
      <name val="Calibri"/>
      <family val="2"/>
      <scheme val="minor"/>
    </font>
    <font>
      <sz val="10"/>
      <color theme="8" tint="-0.249977111117893"/>
      <name val="Calibri"/>
      <family val="2"/>
      <scheme val="minor"/>
    </font>
    <font>
      <b/>
      <sz val="10"/>
      <color rgb="FF990099"/>
      <name val="Calibri"/>
      <family val="2"/>
      <scheme val="minor"/>
    </font>
    <font>
      <sz val="10"/>
      <color rgb="FF990099"/>
      <name val="Calibri"/>
      <family val="2"/>
      <scheme val="minor"/>
    </font>
    <font>
      <b/>
      <u/>
      <sz val="10"/>
      <color theme="9" tint="-0.249977111117893"/>
      <name val="Calibri"/>
      <family val="2"/>
      <scheme val="minor"/>
    </font>
    <font>
      <sz val="10"/>
      <color theme="9" tint="-0.249977111117893"/>
      <name val="Calibri"/>
      <family val="2"/>
      <scheme val="minor"/>
    </font>
    <font>
      <b/>
      <u/>
      <sz val="10"/>
      <color theme="8" tint="-0.249977111117893"/>
      <name val="Calibri"/>
      <family val="2"/>
      <scheme val="minor"/>
    </font>
    <font>
      <b/>
      <u/>
      <sz val="10"/>
      <color rgb="FF7030A0"/>
      <name val="Calibri"/>
      <family val="2"/>
      <scheme val="minor"/>
    </font>
    <font>
      <b/>
      <u/>
      <sz val="10"/>
      <color theme="3"/>
      <name val="Calibri"/>
      <family val="2"/>
      <scheme val="minor"/>
    </font>
    <font>
      <b/>
      <u/>
      <sz val="10"/>
      <color rgb="FF990099"/>
      <name val="Calibri"/>
      <family val="2"/>
      <scheme val="minor"/>
    </font>
    <font>
      <b/>
      <u/>
      <sz val="10"/>
      <color theme="0" tint="-0.499984740745262"/>
      <name val="Calibri"/>
      <family val="2"/>
      <scheme val="minor"/>
    </font>
    <font>
      <b/>
      <u/>
      <sz val="10"/>
      <color rgb="FFFF0000"/>
      <name val="Calibri"/>
      <family val="2"/>
      <scheme val="minor"/>
    </font>
    <font>
      <b/>
      <u/>
      <sz val="10"/>
      <color rgb="FF663300"/>
      <name val="Calibri"/>
      <family val="2"/>
      <scheme val="minor"/>
    </font>
    <font>
      <sz val="11"/>
      <color theme="1"/>
      <name val="Calibri"/>
      <family val="2"/>
      <scheme val="minor"/>
    </font>
    <font>
      <b/>
      <u/>
      <sz val="22"/>
      <color theme="3" tint="0.39997558519241921"/>
      <name val="Verdana"/>
      <family val="2"/>
    </font>
    <font>
      <b/>
      <u/>
      <sz val="22"/>
      <color rgb="FF0000CC"/>
      <name val="Verdana"/>
      <family val="2"/>
    </font>
    <font>
      <sz val="22"/>
      <color theme="3" tint="0.39997558519241921"/>
      <name val="Verdana"/>
      <family val="2"/>
    </font>
    <font>
      <sz val="22"/>
      <color theme="1"/>
      <name val="Calibri"/>
      <family val="2"/>
      <scheme val="minor"/>
    </font>
    <font>
      <sz val="22"/>
      <color theme="3" tint="0.39997558519241921"/>
      <name val="Calibri"/>
      <family val="2"/>
      <scheme val="minor"/>
    </font>
    <font>
      <sz val="22"/>
      <color indexed="63"/>
      <name val="Verdana"/>
      <family val="2"/>
    </font>
    <font>
      <b/>
      <sz val="22"/>
      <color theme="3" tint="0.39997558519241921"/>
      <name val="Verdana"/>
      <family val="2"/>
    </font>
    <font>
      <sz val="14"/>
      <color indexed="63"/>
      <name val="Verdana"/>
      <family val="2"/>
    </font>
    <font>
      <b/>
      <sz val="22"/>
      <color theme="1" tint="4.9989318521683403E-2"/>
      <name val="Verdana"/>
      <family val="2"/>
    </font>
    <font>
      <b/>
      <sz val="14"/>
      <color theme="1" tint="4.9989318521683403E-2"/>
      <name val="Arial Narrow"/>
      <family val="2"/>
    </font>
    <font>
      <b/>
      <sz val="12"/>
      <color rgb="FFFF9900"/>
      <name val="Calibri"/>
      <family val="2"/>
      <scheme val="minor"/>
    </font>
    <font>
      <b/>
      <sz val="10"/>
      <color rgb="FFC00000"/>
      <name val="Calibri"/>
      <family val="2"/>
      <scheme val="minor"/>
    </font>
    <font>
      <sz val="11"/>
      <color rgb="FF00CCFF"/>
      <name val="Calibri"/>
      <family val="2"/>
      <scheme val="minor"/>
    </font>
    <font>
      <sz val="11"/>
      <color rgb="FF0000FF"/>
      <name val="Calibri"/>
      <family val="2"/>
      <scheme val="minor"/>
    </font>
    <font>
      <b/>
      <sz val="10"/>
      <color rgb="FFFF6600"/>
      <name val="Calibri"/>
      <family val="2"/>
      <scheme val="minor"/>
    </font>
    <font>
      <sz val="11"/>
      <color rgb="FF7030A0"/>
      <name val="Calibri"/>
      <family val="2"/>
      <scheme val="minor"/>
    </font>
    <font>
      <sz val="11"/>
      <color rgb="FFCC0000"/>
      <name val="Calibri"/>
      <family val="2"/>
      <scheme val="minor"/>
    </font>
    <font>
      <sz val="11"/>
      <color rgb="FF00B050"/>
      <name val="Calibri"/>
      <family val="2"/>
      <scheme val="minor"/>
    </font>
    <font>
      <sz val="11"/>
      <color rgb="FFFFC000"/>
      <name val="Calibri"/>
      <family val="2"/>
      <scheme val="minor"/>
    </font>
    <font>
      <sz val="11"/>
      <color theme="2" tint="-0.499984740745262"/>
      <name val="Calibri"/>
      <family val="2"/>
      <scheme val="minor"/>
    </font>
    <font>
      <b/>
      <sz val="10"/>
      <color rgb="FF990099"/>
      <name val="Arial Narrow"/>
      <family val="2"/>
    </font>
    <font>
      <sz val="14"/>
      <color rgb="FFFF0000"/>
      <name val="Calibri"/>
      <family val="2"/>
      <scheme val="minor"/>
    </font>
    <font>
      <sz val="14"/>
      <color theme="0"/>
      <name val="Verdana"/>
      <family val="2"/>
    </font>
    <font>
      <sz val="14"/>
      <color rgb="FF0000FF"/>
      <name val="Arial Narrow"/>
      <family val="2"/>
    </font>
    <font>
      <sz val="14"/>
      <color theme="9" tint="-0.499984740745262"/>
      <name val="Arial Narrow"/>
      <family val="2"/>
    </font>
    <font>
      <sz val="14"/>
      <color indexed="10"/>
      <name val="Verdana"/>
      <family val="2"/>
    </font>
    <font>
      <sz val="14"/>
      <color theme="8" tint="-0.249977111117893"/>
      <name val="Arial Narrow"/>
      <family val="2"/>
    </font>
    <font>
      <sz val="14"/>
      <color rgb="FF00B0F0"/>
      <name val="Arial Narrow"/>
      <family val="2"/>
    </font>
    <font>
      <sz val="14"/>
      <color indexed="12"/>
      <name val="Verdana"/>
      <family val="2"/>
    </font>
    <font>
      <sz val="14"/>
      <color indexed="17"/>
      <name val="Verdana"/>
      <family val="2"/>
    </font>
    <font>
      <sz val="14"/>
      <color rgb="FF00B050"/>
      <name val="Verdana"/>
      <family val="2"/>
    </font>
    <font>
      <sz val="14"/>
      <color theme="5" tint="-0.249977111117893"/>
      <name val="Arial Narrow"/>
      <family val="2"/>
    </font>
    <font>
      <sz val="14"/>
      <color indexed="63"/>
      <name val="Arial Narrow"/>
      <family val="2"/>
    </font>
    <font>
      <b/>
      <sz val="22"/>
      <color theme="1" tint="4.9989318521683403E-2"/>
      <name val="Arial Narrow"/>
      <family val="2"/>
    </font>
    <font>
      <sz val="14"/>
      <color rgb="FFFF9933"/>
      <name val="Arial Narrow"/>
      <family val="2"/>
    </font>
    <font>
      <sz val="14"/>
      <color theme="0"/>
      <name val="Arial Narrow"/>
      <family val="2"/>
    </font>
    <font>
      <sz val="14"/>
      <color theme="1" tint="4.9989318521683403E-2"/>
      <name val="Arial Narrow"/>
      <family val="2"/>
    </font>
    <font>
      <sz val="14"/>
      <color rgb="FF008080"/>
      <name val="Arial Narrow"/>
      <family val="2"/>
    </font>
    <font>
      <sz val="14"/>
      <color rgb="FFCC6600"/>
      <name val="Arial Narrow"/>
      <family val="2"/>
    </font>
    <font>
      <sz val="14"/>
      <color rgb="FF7030A0"/>
      <name val="Arial Narrow"/>
      <family val="2"/>
    </font>
    <font>
      <sz val="14"/>
      <color theme="0" tint="-0.499984740745262"/>
      <name val="Arial Narrow"/>
      <family val="2"/>
    </font>
    <font>
      <sz val="14"/>
      <color rgb="FF009900"/>
      <name val="Arial Narrow"/>
      <family val="2"/>
    </font>
    <font>
      <sz val="14"/>
      <color theme="9" tint="-0.249977111117893"/>
      <name val="Calibri"/>
      <family val="2"/>
      <scheme val="minor"/>
    </font>
    <font>
      <sz val="14"/>
      <color theme="0"/>
      <name val="Calibri"/>
      <family val="2"/>
      <scheme val="minor"/>
    </font>
    <font>
      <sz val="12"/>
      <color theme="0"/>
      <name val="Verdana"/>
      <family val="2"/>
    </font>
    <font>
      <sz val="12"/>
      <color theme="1"/>
      <name val="Verdana"/>
      <family val="2"/>
    </font>
    <font>
      <b/>
      <u/>
      <sz val="11"/>
      <color theme="4"/>
      <name val="Calibri"/>
      <family val="2"/>
      <scheme val="minor"/>
    </font>
    <font>
      <b/>
      <u/>
      <sz val="11"/>
      <color rgb="FF008000"/>
      <name val="Calibri"/>
      <family val="2"/>
      <scheme val="minor"/>
    </font>
    <font>
      <b/>
      <u/>
      <sz val="11"/>
      <color rgb="FFD20000"/>
      <name val="Calibri"/>
      <family val="2"/>
      <scheme val="minor"/>
    </font>
    <font>
      <b/>
      <u/>
      <sz val="11"/>
      <color rgb="FFA9A9AD"/>
      <name val="Calibri"/>
      <family val="2"/>
      <scheme val="minor"/>
    </font>
    <font>
      <b/>
      <u/>
      <sz val="10"/>
      <color rgb="FFFF2929"/>
      <name val="Calibri"/>
      <family val="2"/>
      <scheme val="minor"/>
    </font>
    <font>
      <b/>
      <u/>
      <sz val="10"/>
      <color rgb="FFD20000"/>
      <name val="Calibri"/>
      <family val="2"/>
      <scheme val="minor"/>
    </font>
    <font>
      <b/>
      <u/>
      <sz val="10"/>
      <color rgb="FF990000"/>
      <name val="Calibri"/>
      <family val="2"/>
      <scheme val="minor"/>
    </font>
    <font>
      <sz val="11"/>
      <color rgb="FFCC6600"/>
      <name val="Calibri"/>
      <family val="2"/>
      <scheme val="minor"/>
    </font>
    <font>
      <sz val="11"/>
      <color rgb="FF009900"/>
      <name val="Calibri"/>
      <family val="2"/>
      <scheme val="minor"/>
    </font>
    <font>
      <sz val="11"/>
      <color theme="0" tint="-0.499984740745262"/>
      <name val="Calibri"/>
      <family val="2"/>
      <scheme val="minor"/>
    </font>
    <font>
      <sz val="11"/>
      <color theme="5" tint="-0.249977111117893"/>
      <name val="Calibri"/>
      <family val="2"/>
      <scheme val="minor"/>
    </font>
    <font>
      <sz val="11"/>
      <color rgb="FFFF0066"/>
      <name val="Calibri"/>
      <family val="2"/>
      <scheme val="minor"/>
    </font>
    <font>
      <sz val="11"/>
      <color rgb="FF008000"/>
      <name val="Calibri"/>
      <family val="2"/>
      <scheme val="minor"/>
    </font>
    <font>
      <b/>
      <sz val="17"/>
      <color theme="0"/>
      <name val="Verdana"/>
      <family val="2"/>
    </font>
    <font>
      <b/>
      <sz val="14"/>
      <color rgb="FFFF0000"/>
      <name val="Arial Narrow"/>
      <family val="2"/>
    </font>
    <font>
      <b/>
      <sz val="14"/>
      <name val="Arial Narrow"/>
      <family val="2"/>
    </font>
    <font>
      <b/>
      <u/>
      <sz val="14"/>
      <color indexed="20"/>
      <name val="Arial Narrow"/>
      <family val="2"/>
    </font>
    <font>
      <b/>
      <sz val="14"/>
      <color indexed="63"/>
      <name val="Arial Narrow"/>
      <family val="2"/>
    </font>
    <font>
      <sz val="14"/>
      <name val="Arial Narrow"/>
      <family val="2"/>
    </font>
    <font>
      <u/>
      <sz val="14"/>
      <color indexed="20"/>
      <name val="Arial Narrow"/>
      <family val="2"/>
    </font>
    <font>
      <sz val="14"/>
      <color indexed="20"/>
      <name val="Arial Narrow"/>
      <family val="2"/>
    </font>
    <font>
      <b/>
      <sz val="14"/>
      <color theme="0"/>
      <name val="Arial Narrow"/>
      <family val="2"/>
    </font>
    <font>
      <sz val="14"/>
      <name val="Calibri"/>
      <family val="2"/>
      <scheme val="minor"/>
    </font>
    <font>
      <sz val="14"/>
      <color rgb="FF000000"/>
      <name val="Arial Narrow"/>
      <family val="2"/>
    </font>
    <font>
      <sz val="14"/>
      <color theme="1" tint="0.14999847407452621"/>
      <name val="Arial Narrow"/>
      <family val="2"/>
    </font>
    <font>
      <sz val="12"/>
      <color indexed="20"/>
      <name val="Verdana"/>
      <family val="2"/>
    </font>
    <font>
      <sz val="14"/>
      <color indexed="10"/>
      <name val="Arial Narrow"/>
      <family val="2"/>
    </font>
    <font>
      <sz val="14"/>
      <color indexed="17"/>
      <name val="Arial Narrow"/>
      <family val="2"/>
    </font>
    <font>
      <sz val="14"/>
      <color indexed="12"/>
      <name val="Arial Narrow"/>
      <family val="2"/>
    </font>
    <font>
      <sz val="14"/>
      <color indexed="23"/>
      <name val="Arial Narrow"/>
      <family val="2"/>
    </font>
    <font>
      <sz val="14"/>
      <color rgb="FF800000"/>
      <name val="Arial Narrow"/>
      <family val="2"/>
    </font>
    <font>
      <b/>
      <sz val="14"/>
      <color indexed="20"/>
      <name val="Arial Narrow"/>
      <family val="2"/>
    </font>
    <font>
      <b/>
      <u/>
      <sz val="28"/>
      <color rgb="FF00B0F0"/>
      <name val="Arial Narrow"/>
      <family val="2"/>
    </font>
    <font>
      <b/>
      <u/>
      <sz val="28"/>
      <name val="Arial Narrow"/>
      <family val="2"/>
    </font>
    <font>
      <u/>
      <sz val="24"/>
      <color theme="0" tint="-0.499984740745262"/>
      <name val="Arial Narrow"/>
      <family val="2"/>
    </font>
    <font>
      <u/>
      <sz val="24"/>
      <color theme="6" tint="-0.499984740745262"/>
      <name val="Arial Narrow"/>
      <family val="2"/>
    </font>
    <font>
      <sz val="10"/>
      <color theme="8" tint="-0.249977111117893"/>
      <name val="Arial Narrow"/>
      <family val="2"/>
    </font>
    <font>
      <sz val="10"/>
      <color rgb="FFFE6E1E"/>
      <name val="Arial Narrow"/>
      <family val="2"/>
    </font>
    <font>
      <sz val="10"/>
      <color theme="5" tint="-0.249977111117893"/>
      <name val="Arial Narrow"/>
      <family val="2"/>
    </font>
    <font>
      <sz val="10"/>
      <color rgb="FF009900"/>
      <name val="Arial Narrow"/>
      <family val="2"/>
    </font>
    <font>
      <sz val="10"/>
      <color theme="0" tint="-0.499984740745262"/>
      <name val="Arial Narrow"/>
      <family val="2"/>
    </font>
    <font>
      <sz val="10"/>
      <color rgb="FFCC6600"/>
      <name val="Arial Narrow"/>
      <family val="2"/>
    </font>
    <font>
      <sz val="10"/>
      <color rgb="FFFF9900"/>
      <name val="Arial Narrow"/>
      <family val="2"/>
    </font>
    <font>
      <sz val="10"/>
      <color rgb="FFC00000"/>
      <name val="Arial Narrow"/>
      <family val="2"/>
    </font>
    <font>
      <sz val="10"/>
      <color theme="9" tint="-0.499984740745262"/>
      <name val="Arial Narrow"/>
      <family val="2"/>
    </font>
    <font>
      <b/>
      <u/>
      <sz val="13"/>
      <color indexed="20"/>
      <name val="Arial Narrow"/>
      <family val="2"/>
    </font>
    <font>
      <b/>
      <sz val="13"/>
      <color indexed="20"/>
      <name val="Arial Narrow"/>
      <family val="2"/>
    </font>
    <font>
      <b/>
      <sz val="13"/>
      <color theme="9" tint="-0.499984740745262"/>
      <name val="Arial Narrow"/>
      <family val="2"/>
    </font>
    <font>
      <u/>
      <sz val="20"/>
      <color indexed="10"/>
      <name val="Arial Narrow"/>
      <family val="2"/>
    </font>
    <font>
      <u/>
      <sz val="18"/>
      <color theme="9" tint="-0.249977111117893"/>
      <name val="Arial Narrow"/>
      <family val="2"/>
    </font>
    <font>
      <u/>
      <sz val="18"/>
      <color theme="7" tint="-0.249977111117893"/>
      <name val="Arial Narrow"/>
      <family val="2"/>
    </font>
    <font>
      <b/>
      <u/>
      <sz val="10"/>
      <color indexed="12"/>
      <name val="Arial Narrow"/>
      <family val="2"/>
    </font>
    <font>
      <sz val="11"/>
      <name val="Calibri"/>
      <family val="2"/>
      <scheme val="minor"/>
    </font>
    <font>
      <b/>
      <u/>
      <sz val="10"/>
      <color rgb="FF00B050"/>
      <name val="Arial Narrow"/>
      <family val="2"/>
    </font>
    <font>
      <b/>
      <u/>
      <sz val="10"/>
      <name val="Arial Narrow"/>
      <family val="2"/>
    </font>
    <font>
      <sz val="10"/>
      <color theme="1"/>
      <name val="Arial Narrow"/>
      <family val="2"/>
    </font>
    <font>
      <b/>
      <u/>
      <sz val="10"/>
      <color rgb="FFFF0000"/>
      <name val="Arial Narrow"/>
      <family val="2"/>
    </font>
    <font>
      <sz val="10"/>
      <color theme="7" tint="-0.249977111117893"/>
      <name val="Arial Narrow"/>
      <family val="2"/>
    </font>
    <font>
      <b/>
      <u/>
      <sz val="10"/>
      <color theme="7" tint="-0.249977111117893"/>
      <name val="Arial Narrow"/>
      <family val="2"/>
    </font>
    <font>
      <b/>
      <sz val="10"/>
      <color rgb="FF7030A0"/>
      <name val="Arial Narrow"/>
      <family val="2"/>
    </font>
    <font>
      <b/>
      <u/>
      <sz val="10"/>
      <color indexed="17"/>
      <name val="Arial Narrow"/>
      <family val="2"/>
    </font>
    <font>
      <b/>
      <u/>
      <sz val="14"/>
      <color theme="5" tint="-0.249977111117893"/>
      <name val="Arial Narrow"/>
      <family val="2"/>
    </font>
    <font>
      <b/>
      <u/>
      <sz val="10"/>
      <color rgb="FF0000FF"/>
      <name val="Arial Narrow"/>
      <family val="2"/>
    </font>
    <font>
      <b/>
      <u/>
      <sz val="16"/>
      <color indexed="53"/>
      <name val="Arial Narrow"/>
      <family val="2"/>
    </font>
    <font>
      <b/>
      <sz val="10"/>
      <color theme="2" tint="-0.499984740745262"/>
      <name val="Arial Narrow"/>
      <family val="2"/>
    </font>
    <font>
      <sz val="10"/>
      <color rgb="FFFF0000"/>
      <name val="Arial Narrow"/>
      <family val="2"/>
    </font>
    <font>
      <u/>
      <sz val="20"/>
      <color rgb="FFFF0000"/>
      <name val="Arial Narrow"/>
      <family val="2"/>
    </font>
    <font>
      <b/>
      <sz val="10"/>
      <color indexed="12"/>
      <name val="Arial Narrow"/>
      <family val="2"/>
    </font>
    <font>
      <b/>
      <u/>
      <sz val="16"/>
      <color rgb="FFFF0000"/>
      <name val="Arial Narrow"/>
      <family val="2"/>
    </font>
    <font>
      <b/>
      <sz val="10"/>
      <color indexed="17"/>
      <name val="Arial Narrow"/>
      <family val="2"/>
    </font>
    <font>
      <b/>
      <u/>
      <sz val="16"/>
      <color rgb="FF0070C0"/>
      <name val="Arial Narrow"/>
      <family val="2"/>
    </font>
    <font>
      <sz val="10"/>
      <color rgb="FF008080"/>
      <name val="Arial Narrow"/>
      <family val="2"/>
    </font>
    <font>
      <b/>
      <sz val="10"/>
      <color theme="1"/>
      <name val="Arial Narrow"/>
      <family val="2"/>
    </font>
    <font>
      <sz val="10"/>
      <color theme="9" tint="-0.249977111117893"/>
      <name val="Arial Narrow"/>
      <family val="2"/>
    </font>
    <font>
      <b/>
      <sz val="10"/>
      <color rgb="FF0070C0"/>
      <name val="Arial Narrow"/>
      <family val="2"/>
    </font>
    <font>
      <b/>
      <u/>
      <sz val="10"/>
      <color rgb="FF7030A0"/>
      <name val="Arial Narrow"/>
      <family val="2"/>
    </font>
    <font>
      <b/>
      <u/>
      <sz val="10"/>
      <color theme="8" tint="-0.249977111117893"/>
      <name val="Arial Narrow"/>
      <family val="2"/>
    </font>
    <font>
      <b/>
      <sz val="10"/>
      <color theme="0" tint="-0.499984740745262"/>
      <name val="Arial Narrow"/>
      <family val="2"/>
    </font>
    <font>
      <b/>
      <sz val="10"/>
      <color rgb="FF663300"/>
      <name val="Arial Narrow"/>
      <family val="2"/>
    </font>
    <font>
      <b/>
      <sz val="10"/>
      <color theme="9" tint="-0.249977111117893"/>
      <name val="Arial Narrow"/>
      <family val="2"/>
    </font>
    <font>
      <b/>
      <sz val="10"/>
      <color indexed="10"/>
      <name val="Arial Narrow"/>
      <family val="2"/>
    </font>
    <font>
      <b/>
      <u val="double"/>
      <sz val="22"/>
      <color theme="1"/>
      <name val="Arial Narrow"/>
      <family val="2"/>
    </font>
    <font>
      <sz val="22"/>
      <color theme="1"/>
      <name val="Arial Narrow"/>
      <family val="2"/>
    </font>
    <font>
      <b/>
      <sz val="14"/>
      <color theme="1"/>
      <name val="Arial Narrow"/>
      <family val="2"/>
    </font>
    <font>
      <sz val="11"/>
      <color theme="1"/>
      <name val="Arial Narrow"/>
      <family val="2"/>
    </font>
    <font>
      <b/>
      <sz val="14"/>
      <color rgb="FFD60093"/>
      <name val="Arial Narrow"/>
      <family val="2"/>
    </font>
    <font>
      <b/>
      <sz val="14"/>
      <color rgb="FFCC6600"/>
      <name val="Arial Narrow"/>
      <family val="2"/>
    </font>
    <font>
      <b/>
      <sz val="14"/>
      <color rgb="FF009900"/>
      <name val="Arial Narrow"/>
      <family val="2"/>
    </font>
    <font>
      <b/>
      <sz val="14"/>
      <color rgb="FF008080"/>
      <name val="Arial Narrow"/>
      <family val="2"/>
    </font>
    <font>
      <b/>
      <sz val="14"/>
      <color rgb="FFFF9933"/>
      <name val="Arial Narrow"/>
      <family val="2"/>
    </font>
    <font>
      <b/>
      <sz val="14"/>
      <color rgb="FFC00000"/>
      <name val="Arial Narrow"/>
      <family val="2"/>
    </font>
    <font>
      <b/>
      <sz val="14"/>
      <color theme="0" tint="-0.499984740745262"/>
      <name val="Arial Narrow"/>
      <family val="2"/>
    </font>
    <font>
      <b/>
      <sz val="14"/>
      <color theme="5" tint="-0.249977111117893"/>
      <name val="Arial Narrow"/>
      <family val="2"/>
    </font>
    <font>
      <b/>
      <sz val="14"/>
      <color rgb="FF009999"/>
      <name val="Arial Narrow"/>
      <family val="2"/>
    </font>
    <font>
      <u/>
      <sz val="14"/>
      <color theme="1"/>
      <name val="Arial Narrow"/>
      <family val="2"/>
    </font>
    <font>
      <sz val="14"/>
      <color theme="4" tint="-0.249977111117893"/>
      <name val="Calibri"/>
      <family val="2"/>
      <scheme val="minor"/>
    </font>
    <font>
      <b/>
      <sz val="14"/>
      <color theme="3"/>
      <name val="Arial Narrow"/>
      <family val="2"/>
    </font>
    <font>
      <sz val="14"/>
      <color rgb="FF7030A0"/>
      <name val="Calibri"/>
      <family val="2"/>
      <scheme val="minor"/>
    </font>
    <font>
      <b/>
      <sz val="14"/>
      <color rgb="FF990099"/>
      <name val="Arial Narrow"/>
      <family val="2"/>
    </font>
    <font>
      <b/>
      <sz val="14"/>
      <color theme="9" tint="-0.249977111117893"/>
      <name val="Arial Narrow"/>
      <family val="2"/>
    </font>
    <font>
      <sz val="14"/>
      <color rgb="FF009900"/>
      <name val="Calibri"/>
      <family val="2"/>
      <scheme val="minor"/>
    </font>
    <font>
      <b/>
      <sz val="14"/>
      <color rgb="FF1F497D"/>
      <name val="Arial Narrow"/>
      <family val="2"/>
    </font>
    <font>
      <sz val="11"/>
      <color theme="9" tint="-0.499984740745262"/>
      <name val="Arial Narrow"/>
      <family val="2"/>
    </font>
    <font>
      <b/>
      <u/>
      <sz val="14"/>
      <color theme="5" tint="-0.249977111117893"/>
      <name val="Calibri"/>
      <family val="2"/>
      <scheme val="minor"/>
    </font>
    <font>
      <b/>
      <u/>
      <sz val="12"/>
      <color theme="5" tint="-0.499984740745262"/>
      <name val="Calibri"/>
      <family val="2"/>
      <scheme val="minor"/>
    </font>
    <font>
      <sz val="11"/>
      <color rgb="FFFF9900"/>
      <name val="Calibri"/>
      <family val="2"/>
      <scheme val="minor"/>
    </font>
    <font>
      <sz val="11"/>
      <color rgb="FFC00000"/>
      <name val="Calibri"/>
      <family val="2"/>
      <scheme val="minor"/>
    </font>
    <font>
      <b/>
      <sz val="12"/>
      <color rgb="FFC00000"/>
      <name val="Calibri"/>
      <family val="2"/>
      <scheme val="minor"/>
    </font>
    <font>
      <b/>
      <sz val="14"/>
      <color rgb="FFFF0000"/>
      <name val="Verdana"/>
      <family val="2"/>
    </font>
    <font>
      <b/>
      <u/>
      <sz val="14"/>
      <color indexed="20"/>
      <name val="Verdana"/>
      <family val="2"/>
    </font>
    <font>
      <sz val="14"/>
      <name val="Verdana"/>
      <family val="2"/>
    </font>
    <font>
      <b/>
      <sz val="14"/>
      <color theme="0"/>
      <name val="Verdana"/>
      <family val="2"/>
    </font>
    <font>
      <sz val="14"/>
      <color rgb="FF800080"/>
      <name val="Arial Narrow"/>
      <family val="2"/>
    </font>
    <font>
      <sz val="14"/>
      <color rgb="FFC00000"/>
      <name val="Arial Narrow"/>
      <family val="2"/>
    </font>
    <font>
      <sz val="14"/>
      <color rgb="FF7030A0"/>
      <name val="Verdana"/>
      <family val="2"/>
    </font>
    <font>
      <sz val="10"/>
      <color rgb="FF000000"/>
      <name val="Calibri"/>
      <family val="2"/>
      <scheme val="minor"/>
    </font>
    <font>
      <sz val="14"/>
      <color rgb="FF800000"/>
      <name val="Verdana"/>
      <family val="2"/>
    </font>
    <font>
      <sz val="10"/>
      <name val="Calibri"/>
      <family val="2"/>
      <scheme val="minor"/>
    </font>
    <font>
      <b/>
      <u/>
      <sz val="11"/>
      <color rgb="FFC00000"/>
      <name val="Calibri"/>
      <family val="2"/>
      <scheme val="minor"/>
    </font>
    <font>
      <b/>
      <u/>
      <sz val="11"/>
      <color rgb="FF9D2905"/>
      <name val="Calibri"/>
      <family val="2"/>
      <scheme val="minor"/>
    </font>
    <font>
      <b/>
      <u/>
      <sz val="11"/>
      <color rgb="FFD33807"/>
      <name val="Calibri"/>
      <family val="2"/>
      <scheme val="minor"/>
    </font>
    <font>
      <b/>
      <sz val="12"/>
      <color rgb="FFC00000"/>
      <name val="Arial Narrow"/>
      <family val="2"/>
    </font>
    <font>
      <sz val="12"/>
      <color theme="1"/>
      <name val="Arial Narrow"/>
      <family val="2"/>
    </font>
    <font>
      <b/>
      <sz val="12"/>
      <name val="Arial Narrow"/>
      <family val="2"/>
    </font>
    <font>
      <sz val="14"/>
      <color rgb="FF00B050"/>
      <name val="Arial Narrow"/>
      <family val="2"/>
    </font>
    <font>
      <sz val="11"/>
      <color rgb="FF000000"/>
      <name val="Calibri"/>
      <family val="2"/>
      <scheme val="minor"/>
    </font>
    <font>
      <b/>
      <sz val="14"/>
      <color theme="1" tint="4.9989318521683403E-2"/>
      <name val="Verdana"/>
      <family val="2"/>
    </font>
    <font>
      <sz val="12"/>
      <name val="Verdana"/>
      <family val="2"/>
    </font>
  </fonts>
  <fills count="2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8"/>
        <bgColor indexed="64"/>
      </patternFill>
    </fill>
    <fill>
      <patternFill patternType="solid">
        <fgColor theme="1"/>
        <bgColor indexed="64"/>
      </patternFill>
    </fill>
    <fill>
      <patternFill patternType="solid">
        <fgColor rgb="FFFF0000"/>
        <bgColor indexed="64"/>
      </patternFill>
    </fill>
    <fill>
      <patternFill patternType="solid">
        <fgColor theme="6" tint="0.39997558519241921"/>
        <bgColor indexed="64"/>
      </patternFill>
    </fill>
    <fill>
      <patternFill patternType="solid">
        <fgColor rgb="FF00B050"/>
        <bgColor indexed="64"/>
      </patternFill>
    </fill>
    <fill>
      <patternFill patternType="solid">
        <fgColor rgb="FFBDD7EE"/>
        <bgColor rgb="FF000000"/>
      </patternFill>
    </fill>
    <fill>
      <patternFill patternType="solid">
        <fgColor rgb="FFBDD6EE"/>
        <bgColor indexed="64"/>
      </patternFill>
    </fill>
    <fill>
      <patternFill patternType="solid">
        <fgColor rgb="FFBDD6EE"/>
        <bgColor rgb="FFBDD6EE"/>
      </patternFill>
    </fill>
    <fill>
      <patternFill patternType="solid">
        <fgColor rgb="FFF4B084"/>
        <bgColor rgb="FF000000"/>
      </patternFill>
    </fill>
    <fill>
      <patternFill patternType="solid">
        <fgColor rgb="FFF4B083"/>
        <bgColor indexed="64"/>
      </patternFill>
    </fill>
    <fill>
      <patternFill patternType="solid">
        <fgColor rgb="FFF4B083"/>
        <bgColor rgb="FFF4B083"/>
      </patternFill>
    </fill>
    <fill>
      <patternFill patternType="solid">
        <fgColor theme="1" tint="0.249977111117893"/>
        <bgColor indexed="64"/>
      </patternFill>
    </fill>
    <fill>
      <patternFill patternType="solid">
        <fgColor rgb="FF008080"/>
        <bgColor indexed="64"/>
      </patternFill>
    </fill>
    <fill>
      <patternFill patternType="solid">
        <fgColor rgb="FF7030A0"/>
        <bgColor indexed="64"/>
      </patternFill>
    </fill>
    <fill>
      <patternFill patternType="solid">
        <fgColor rgb="FF5F5F5F"/>
        <bgColor indexed="64"/>
      </patternFill>
    </fill>
    <fill>
      <patternFill patternType="solid">
        <fgColor rgb="FF0000FF"/>
        <bgColor indexed="64"/>
      </patternFill>
    </fill>
    <fill>
      <patternFill patternType="solid">
        <fgColor rgb="FFF4B183"/>
        <bgColor rgb="FFFFC7CE"/>
      </patternFill>
    </fill>
    <fill>
      <patternFill patternType="solid">
        <fgColor theme="1" tint="4.9989318521683403E-2"/>
        <bgColor indexed="64"/>
      </patternFill>
    </fill>
    <fill>
      <patternFill patternType="solid">
        <fgColor rgb="FFBDD7EE"/>
        <bgColor indexed="64"/>
      </patternFill>
    </fill>
    <fill>
      <patternFill patternType="solid">
        <fgColor theme="5" tint="0.39997558519241921"/>
        <bgColor indexed="64"/>
      </patternFill>
    </fill>
    <fill>
      <patternFill patternType="solid">
        <fgColor rgb="FFFFFFFF"/>
        <bgColor rgb="FF000000"/>
      </patternFill>
    </fill>
  </fills>
  <borders count="10">
    <border>
      <left/>
      <right/>
      <top/>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right style="thin">
        <color rgb="FFFF0000"/>
      </right>
      <top/>
      <bottom/>
      <diagonal/>
    </border>
    <border>
      <left/>
      <right/>
      <top/>
      <bottom style="thin">
        <color theme="9" tint="-0.499984740745262"/>
      </bottom>
      <diagonal/>
    </border>
  </borders>
  <cellStyleXfs count="4">
    <xf numFmtId="0" fontId="0" fillId="0" borderId="0"/>
    <xf numFmtId="0" fontId="91" fillId="0" borderId="0"/>
    <xf numFmtId="9" fontId="136" fillId="0" borderId="0" applyFont="0" applyFill="0" applyBorder="0" applyAlignment="0" applyProtection="0"/>
    <xf numFmtId="44" fontId="136" fillId="0" borderId="0" applyFont="0" applyFill="0" applyBorder="0" applyAlignment="0" applyProtection="0"/>
  </cellStyleXfs>
  <cellXfs count="568">
    <xf numFmtId="0" fontId="0" fillId="0" borderId="0" xfId="0"/>
    <xf numFmtId="0" fontId="9" fillId="0" borderId="0" xfId="0" applyFont="1" applyAlignment="1">
      <alignment horizontal="center"/>
    </xf>
    <xf numFmtId="0" fontId="26" fillId="0" borderId="0" xfId="0" applyFont="1"/>
    <xf numFmtId="0" fontId="27"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0" xfId="0" applyFont="1" applyAlignment="1">
      <alignment horizontal="center"/>
    </xf>
    <xf numFmtId="0" fontId="9" fillId="0" borderId="0" xfId="0" applyFont="1" applyAlignment="1">
      <alignment horizontal="right"/>
    </xf>
    <xf numFmtId="0" fontId="59" fillId="0" borderId="0" xfId="0" applyFont="1"/>
    <xf numFmtId="0" fontId="38" fillId="0" borderId="0" xfId="0" applyFont="1"/>
    <xf numFmtId="0" fontId="2" fillId="0" borderId="0" xfId="0" applyFont="1"/>
    <xf numFmtId="0" fontId="8" fillId="0" borderId="0" xfId="0" quotePrefix="1" applyFont="1" applyAlignment="1">
      <alignment horizontal="right"/>
    </xf>
    <xf numFmtId="0" fontId="0" fillId="0" borderId="0" xfId="0"/>
    <xf numFmtId="0" fontId="65" fillId="0" borderId="0" xfId="0" applyFont="1"/>
    <xf numFmtId="0" fontId="66" fillId="0" borderId="0" xfId="0" applyFont="1"/>
    <xf numFmtId="0" fontId="67" fillId="0" borderId="0" xfId="0" applyFont="1" applyAlignment="1">
      <alignment horizontal="left"/>
    </xf>
    <xf numFmtId="0" fontId="0" fillId="0" borderId="0" xfId="0" applyAlignment="1">
      <alignment horizontal="left"/>
    </xf>
    <xf numFmtId="0" fontId="67" fillId="0" borderId="2" xfId="0" applyFont="1" applyBorder="1" applyAlignment="1">
      <alignment horizontal="left"/>
    </xf>
    <xf numFmtId="0" fontId="0" fillId="0" borderId="3" xfId="0" applyBorder="1" applyAlignment="1">
      <alignment horizontal="left"/>
    </xf>
    <xf numFmtId="0" fontId="69" fillId="0" borderId="0" xfId="0" applyFont="1" applyAlignment="1"/>
    <xf numFmtId="0" fontId="54" fillId="0" borderId="0" xfId="0" applyFont="1" applyFill="1" applyAlignment="1">
      <alignment horizontal="center" vertical="center"/>
    </xf>
    <xf numFmtId="0" fontId="69" fillId="0" borderId="0" xfId="0" applyFont="1" applyAlignment="1">
      <alignment horizontal="center"/>
    </xf>
    <xf numFmtId="0" fontId="70" fillId="0" borderId="0" xfId="0" applyFont="1" applyAlignment="1">
      <alignment horizontal="left"/>
    </xf>
    <xf numFmtId="0" fontId="71" fillId="0" borderId="0" xfId="0" applyFont="1" applyAlignment="1">
      <alignment horizontal="left"/>
    </xf>
    <xf numFmtId="0" fontId="69" fillId="0" borderId="0" xfId="0" applyFont="1" applyAlignment="1">
      <alignment horizontal="left"/>
    </xf>
    <xf numFmtId="0" fontId="88" fillId="0" borderId="0" xfId="0" applyFont="1" applyAlignment="1"/>
    <xf numFmtId="0" fontId="90" fillId="0" borderId="0" xfId="0" applyFont="1" applyAlignment="1">
      <alignment vertical="center"/>
    </xf>
    <xf numFmtId="0" fontId="0" fillId="0" borderId="0" xfId="0"/>
    <xf numFmtId="0" fontId="0" fillId="0" borderId="0" xfId="0" applyAlignment="1">
      <alignment horizontal="center"/>
    </xf>
    <xf numFmtId="0" fontId="97" fillId="0" borderId="0" xfId="0" applyFont="1"/>
    <xf numFmtId="0" fontId="98"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8" fillId="0" borderId="0" xfId="0" applyFont="1"/>
    <xf numFmtId="0" fontId="50" fillId="0" borderId="0" xfId="0" applyFont="1" applyAlignment="1">
      <alignment horizontal="center" vertical="center"/>
    </xf>
    <xf numFmtId="0" fontId="50" fillId="0" borderId="0" xfId="0" applyFont="1" applyAlignment="1">
      <alignment vertical="center"/>
    </xf>
    <xf numFmtId="0" fontId="29" fillId="0" borderId="0" xfId="0" applyFont="1" applyAlignment="1">
      <alignment horizontal="center" vertical="center"/>
    </xf>
    <xf numFmtId="0" fontId="48" fillId="0" borderId="0" xfId="0" applyFont="1" applyAlignment="1">
      <alignment vertical="center"/>
    </xf>
    <xf numFmtId="0" fontId="55" fillId="0" borderId="0" xfId="0" applyFont="1"/>
    <xf numFmtId="0" fontId="60" fillId="0" borderId="0" xfId="0" applyFont="1"/>
    <xf numFmtId="0" fontId="25"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3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68" fillId="0" borderId="0" xfId="0" applyFont="1"/>
    <xf numFmtId="0" fontId="16" fillId="0" borderId="0" xfId="0" applyFont="1"/>
    <xf numFmtId="0" fontId="8" fillId="0" borderId="0" xfId="0" quotePrefix="1" applyFont="1" applyAlignment="1">
      <alignment horizontal="right"/>
    </xf>
    <xf numFmtId="49" fontId="14" fillId="0" borderId="0" xfId="0" applyNumberFormat="1" applyFont="1" applyAlignment="1">
      <alignment horizontal="center"/>
    </xf>
    <xf numFmtId="0" fontId="7" fillId="0" borderId="0" xfId="0" applyFont="1"/>
    <xf numFmtId="0" fontId="20" fillId="0" borderId="0" xfId="0" applyFont="1" applyAlignment="1">
      <alignment vertical="center"/>
    </xf>
    <xf numFmtId="0" fontId="33" fillId="0" borderId="0" xfId="0" applyFont="1"/>
    <xf numFmtId="0" fontId="79" fillId="0" borderId="0" xfId="0" applyFont="1" applyAlignment="1">
      <alignment horizontal="center" vertical="center"/>
    </xf>
    <xf numFmtId="0" fontId="81" fillId="0" borderId="0" xfId="0" applyFont="1" applyAlignment="1">
      <alignment horizontal="center" vertical="center"/>
    </xf>
    <xf numFmtId="0" fontId="2"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4" fillId="0" borderId="0" xfId="0" applyFont="1" applyAlignment="1">
      <alignment horizontal="right"/>
    </xf>
    <xf numFmtId="0" fontId="1" fillId="0" borderId="0" xfId="0" applyFont="1" applyAlignment="1">
      <alignment horizontal="right"/>
    </xf>
    <xf numFmtId="0" fontId="63" fillId="0" borderId="0" xfId="0" applyFont="1" applyAlignment="1">
      <alignment horizontal="right"/>
    </xf>
    <xf numFmtId="0" fontId="58" fillId="0" borderId="0" xfId="0" applyFont="1" applyAlignment="1">
      <alignment horizontal="center"/>
    </xf>
    <xf numFmtId="0" fontId="1" fillId="0" borderId="0" xfId="0" applyFont="1"/>
    <xf numFmtId="0" fontId="62" fillId="0" borderId="0" xfId="0" applyFont="1" applyAlignment="1">
      <alignment horizontal="left"/>
    </xf>
    <xf numFmtId="0" fontId="56" fillId="0" borderId="0" xfId="0" applyFont="1" applyAlignment="1">
      <alignment horizontal="left"/>
    </xf>
    <xf numFmtId="0" fontId="34" fillId="0" borderId="0" xfId="0" applyFont="1"/>
    <xf numFmtId="0" fontId="63" fillId="0" borderId="0" xfId="0" applyFont="1" applyAlignment="1">
      <alignment horizontal="left"/>
    </xf>
    <xf numFmtId="0" fontId="32" fillId="0" borderId="0" xfId="0" applyFont="1"/>
    <xf numFmtId="0" fontId="45" fillId="0" borderId="0" xfId="0" applyFont="1"/>
    <xf numFmtId="0" fontId="42" fillId="0" borderId="0" xfId="0" applyFont="1"/>
    <xf numFmtId="0" fontId="46" fillId="0" borderId="0" xfId="0" applyFont="1"/>
    <xf numFmtId="0" fontId="64" fillId="0" borderId="0" xfId="0" applyFont="1"/>
    <xf numFmtId="0" fontId="44" fillId="0" borderId="0" xfId="0" applyFont="1"/>
    <xf numFmtId="0" fontId="61" fillId="0" borderId="0" xfId="0" applyFont="1"/>
    <xf numFmtId="0" fontId="43" fillId="0" borderId="0" xfId="0" applyFont="1"/>
    <xf numFmtId="0" fontId="47" fillId="0" borderId="0" xfId="0" applyFont="1" applyAlignment="1">
      <alignment vertical="center"/>
    </xf>
    <xf numFmtId="0" fontId="41" fillId="0" borderId="0" xfId="0" applyFont="1" applyAlignment="1">
      <alignment vertical="center"/>
    </xf>
    <xf numFmtId="0" fontId="22" fillId="0" borderId="0" xfId="0" applyFont="1"/>
    <xf numFmtId="0" fontId="49" fillId="0" borderId="0" xfId="0" applyFont="1" applyAlignment="1">
      <alignment vertical="center"/>
    </xf>
    <xf numFmtId="0" fontId="40"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32" fillId="0" borderId="0" xfId="0" applyFont="1" applyAlignment="1">
      <alignment vertical="center"/>
    </xf>
    <xf numFmtId="0" fontId="8" fillId="0" borderId="0" xfId="0" applyFont="1" applyAlignment="1">
      <alignment horizontal="left" vertical="center"/>
    </xf>
    <xf numFmtId="0" fontId="46" fillId="0" borderId="0" xfId="0" applyFont="1" applyAlignment="1">
      <alignment vertical="center"/>
    </xf>
    <xf numFmtId="0" fontId="52" fillId="0" borderId="0" xfId="0" applyFont="1"/>
    <xf numFmtId="0" fontId="33" fillId="0" borderId="0" xfId="0" applyFont="1" applyAlignment="1">
      <alignment vertical="center"/>
    </xf>
    <xf numFmtId="0" fontId="102" fillId="0" borderId="0" xfId="0" applyFont="1" applyAlignment="1">
      <alignment vertical="center"/>
    </xf>
    <xf numFmtId="0" fontId="36" fillId="0" borderId="0" xfId="0" applyFont="1" applyAlignment="1">
      <alignment horizontal="right" vertical="center"/>
    </xf>
    <xf numFmtId="0" fontId="41" fillId="0" borderId="0" xfId="0" applyFont="1" applyAlignment="1">
      <alignment horizontal="right" vertical="center"/>
    </xf>
    <xf numFmtId="0" fontId="35" fillId="0" borderId="0" xfId="0" applyFont="1" applyAlignment="1">
      <alignment horizontal="right" vertical="center"/>
    </xf>
    <xf numFmtId="0" fontId="49" fillId="0" borderId="0" xfId="0" applyFont="1" applyAlignment="1">
      <alignment horizontal="right" vertical="center"/>
    </xf>
    <xf numFmtId="0" fontId="22" fillId="0" borderId="0" xfId="0" applyFont="1" applyAlignment="1">
      <alignment horizontal="right" vertical="center"/>
    </xf>
    <xf numFmtId="0" fontId="0" fillId="0" borderId="0" xfId="0" applyFill="1" applyAlignment="1">
      <alignment horizontal="center"/>
    </xf>
    <xf numFmtId="0" fontId="103" fillId="0" borderId="0" xfId="0" applyFont="1" applyFill="1" applyAlignment="1">
      <alignment horizontal="center"/>
    </xf>
    <xf numFmtId="2" fontId="0" fillId="0" borderId="0" xfId="0" applyNumberFormat="1" applyFill="1" applyAlignment="1">
      <alignment horizontal="center"/>
    </xf>
    <xf numFmtId="0" fontId="0" fillId="0" borderId="0" xfId="0"/>
    <xf numFmtId="0" fontId="0" fillId="0" borderId="7" xfId="0" applyBorder="1"/>
    <xf numFmtId="0" fontId="0" fillId="0" borderId="2" xfId="0"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24" fillId="0" borderId="0" xfId="0" applyFont="1" applyAlignment="1">
      <alignment vertical="center"/>
    </xf>
    <xf numFmtId="0" fontId="113" fillId="3" borderId="0" xfId="0" applyFont="1" applyFill="1" applyAlignment="1">
      <alignment vertical="center"/>
    </xf>
    <xf numFmtId="0" fontId="112" fillId="0" borderId="0" xfId="0" applyFont="1" applyAlignment="1">
      <alignment horizontal="left" vertical="center"/>
    </xf>
    <xf numFmtId="0" fontId="81" fillId="0" borderId="0" xfId="0" applyFont="1" applyAlignment="1">
      <alignment horizontal="left" vertical="center"/>
    </xf>
    <xf numFmtId="0" fontId="84" fillId="0" borderId="0" xfId="0" applyFont="1" applyAlignment="1">
      <alignment horizontal="left" vertical="center"/>
    </xf>
    <xf numFmtId="0" fontId="114" fillId="3" borderId="0" xfId="0" applyFont="1" applyFill="1" applyAlignment="1">
      <alignment vertical="center"/>
    </xf>
    <xf numFmtId="0" fontId="115" fillId="0" borderId="0" xfId="0" applyFont="1" applyAlignment="1">
      <alignment vertical="center"/>
    </xf>
    <xf numFmtId="0" fontId="112" fillId="0" borderId="0" xfId="0" applyFont="1" applyAlignment="1">
      <alignment horizontal="center" vertical="center"/>
    </xf>
    <xf numFmtId="0" fontId="115" fillId="0" borderId="0" xfId="0" applyFont="1" applyAlignment="1">
      <alignment horizontal="center" vertical="center"/>
    </xf>
    <xf numFmtId="0" fontId="116" fillId="0" borderId="0" xfId="0" applyFont="1" applyAlignment="1">
      <alignment horizontal="center" vertical="center"/>
    </xf>
    <xf numFmtId="0" fontId="80" fillId="0" borderId="0" xfId="0" applyFont="1" applyAlignment="1">
      <alignment horizontal="center" vertical="center"/>
    </xf>
    <xf numFmtId="0" fontId="78" fillId="0" borderId="0" xfId="0" applyFont="1" applyAlignment="1">
      <alignment horizontal="center" vertical="center"/>
    </xf>
    <xf numFmtId="0" fontId="86" fillId="0" borderId="0" xfId="0" applyFont="1" applyAlignment="1">
      <alignment vertical="center"/>
    </xf>
    <xf numFmtId="0" fontId="112" fillId="3" borderId="0" xfId="0" applyFont="1" applyFill="1" applyAlignment="1">
      <alignment vertical="center"/>
    </xf>
    <xf numFmtId="0" fontId="117" fillId="3" borderId="0" xfId="0" applyFont="1" applyFill="1" applyAlignment="1">
      <alignment vertical="center"/>
    </xf>
    <xf numFmtId="0" fontId="118" fillId="0" borderId="0" xfId="0" applyFont="1" applyAlignment="1">
      <alignment vertical="center"/>
    </xf>
    <xf numFmtId="0" fontId="80" fillId="3" borderId="0" xfId="0" applyFont="1" applyFill="1" applyAlignment="1">
      <alignment vertical="center"/>
    </xf>
    <xf numFmtId="0" fontId="119" fillId="0" borderId="0" xfId="0" applyFont="1" applyAlignment="1">
      <alignment vertical="center"/>
    </xf>
    <xf numFmtId="0" fontId="100" fillId="3" borderId="0" xfId="0" applyFont="1" applyFill="1" applyAlignment="1">
      <alignment vertical="center"/>
    </xf>
    <xf numFmtId="0" fontId="120" fillId="0" borderId="0" xfId="0" applyFont="1" applyAlignment="1">
      <alignment vertical="center"/>
    </xf>
    <xf numFmtId="0" fontId="79" fillId="3" borderId="0" xfId="0" applyFont="1" applyFill="1" applyAlignment="1">
      <alignment vertical="center"/>
    </xf>
    <xf numFmtId="0" fontId="121" fillId="0" borderId="0" xfId="0" applyFont="1" applyAlignment="1">
      <alignment vertical="center"/>
    </xf>
    <xf numFmtId="0" fontId="122" fillId="0" borderId="0" xfId="0" applyFont="1" applyAlignment="1">
      <alignment vertical="center"/>
    </xf>
    <xf numFmtId="0" fontId="35" fillId="0" borderId="0" xfId="0" applyFont="1" applyAlignment="1">
      <alignment horizontal="center" vertical="center"/>
    </xf>
    <xf numFmtId="0" fontId="93" fillId="0" borderId="0" xfId="0" applyFont="1" applyAlignment="1">
      <alignment horizontal="center" vertical="center"/>
    </xf>
    <xf numFmtId="0" fontId="123" fillId="0" borderId="0" xfId="0" applyFont="1" applyAlignment="1">
      <alignment horizontal="center" vertical="center"/>
    </xf>
    <xf numFmtId="0" fontId="124" fillId="0" borderId="0" xfId="0" applyFont="1" applyAlignment="1">
      <alignment horizontal="center" vertical="center"/>
    </xf>
    <xf numFmtId="0" fontId="125" fillId="0" borderId="0" xfId="0" applyFont="1" applyAlignment="1">
      <alignment horizontal="center" vertical="center"/>
    </xf>
    <xf numFmtId="0" fontId="49" fillId="0" borderId="0" xfId="0" applyFont="1" applyAlignment="1">
      <alignment horizontal="center" vertical="center"/>
    </xf>
    <xf numFmtId="0" fontId="126" fillId="0" borderId="0" xfId="0" applyFont="1" applyAlignment="1">
      <alignment vertical="center"/>
    </xf>
    <xf numFmtId="0" fontId="127" fillId="0" borderId="0" xfId="0" applyFont="1" applyAlignment="1">
      <alignment horizontal="left" vertical="center"/>
    </xf>
    <xf numFmtId="0" fontId="128" fillId="0" borderId="0" xfId="0" applyFont="1" applyAlignment="1">
      <alignment horizontal="center" vertical="center"/>
    </xf>
    <xf numFmtId="0" fontId="1" fillId="0" borderId="0" xfId="0" applyFont="1" applyAlignment="1">
      <alignment horizontal="center" vertical="center"/>
    </xf>
    <xf numFmtId="0" fontId="129" fillId="0" borderId="0" xfId="0" applyFont="1" applyAlignment="1">
      <alignment horizontal="left" vertical="center"/>
    </xf>
    <xf numFmtId="0" fontId="130" fillId="0" borderId="0" xfId="0" applyFont="1" applyAlignment="1">
      <alignment horizontal="left" vertical="center"/>
    </xf>
    <xf numFmtId="0" fontId="126" fillId="0" borderId="0" xfId="0" applyFont="1" applyAlignment="1">
      <alignment horizontal="center" vertical="center"/>
    </xf>
    <xf numFmtId="0" fontId="127" fillId="0" borderId="0" xfId="0" applyFont="1" applyAlignment="1">
      <alignment horizontal="center" vertical="center"/>
    </xf>
    <xf numFmtId="0" fontId="131" fillId="0" borderId="0" xfId="0" applyFont="1" applyAlignment="1">
      <alignment horizontal="center" vertical="center"/>
    </xf>
    <xf numFmtId="0" fontId="129" fillId="0" borderId="0" xfId="0" applyFont="1" applyAlignment="1">
      <alignment horizontal="center" vertical="center"/>
    </xf>
    <xf numFmtId="0" fontId="132" fillId="0" borderId="0" xfId="0" applyFont="1" applyAlignment="1">
      <alignment horizontal="center" vertical="center"/>
    </xf>
    <xf numFmtId="0" fontId="133" fillId="0" borderId="0" xfId="0" applyFont="1" applyAlignment="1">
      <alignment horizontal="center" vertical="center"/>
    </xf>
    <xf numFmtId="0" fontId="134" fillId="0" borderId="0" xfId="0" applyFont="1" applyAlignment="1">
      <alignment horizontal="center" vertical="center"/>
    </xf>
    <xf numFmtId="0" fontId="135" fillId="0" borderId="0" xfId="0" applyFont="1" applyAlignment="1">
      <alignment horizontal="center" vertical="center"/>
    </xf>
    <xf numFmtId="0" fontId="117" fillId="0" borderId="0" xfId="0" applyFont="1" applyAlignment="1">
      <alignment vertical="center"/>
    </xf>
    <xf numFmtId="0" fontId="12" fillId="0" borderId="0" xfId="0" applyFont="1" applyAlignment="1">
      <alignment vertical="center"/>
    </xf>
    <xf numFmtId="0" fontId="18" fillId="0" borderId="0" xfId="0" applyFont="1" applyAlignment="1">
      <alignment vertical="center"/>
    </xf>
    <xf numFmtId="0" fontId="10" fillId="0" borderId="0" xfId="0" applyFont="1"/>
    <xf numFmtId="0" fontId="11" fillId="0" borderId="0" xfId="0" applyFont="1"/>
    <xf numFmtId="0" fontId="12" fillId="0" borderId="0" xfId="0" applyFont="1"/>
    <xf numFmtId="0" fontId="148" fillId="0" borderId="0" xfId="0" applyFont="1" applyAlignment="1">
      <alignment vertical="center"/>
    </xf>
    <xf numFmtId="49" fontId="0" fillId="0" borderId="0" xfId="0" applyNumberFormat="1"/>
    <xf numFmtId="0" fontId="149" fillId="0" borderId="0" xfId="0" applyFont="1"/>
    <xf numFmtId="0" fontId="150" fillId="0" borderId="0" xfId="0" applyFont="1"/>
    <xf numFmtId="0" fontId="151" fillId="0" borderId="0" xfId="0" applyFont="1" applyAlignment="1">
      <alignment vertical="center"/>
    </xf>
    <xf numFmtId="0" fontId="35" fillId="0" borderId="0" xfId="0" applyFont="1" applyAlignment="1">
      <alignment vertical="center"/>
    </xf>
    <xf numFmtId="0" fontId="152" fillId="0" borderId="0" xfId="0" applyFont="1"/>
    <xf numFmtId="0" fontId="153" fillId="0" borderId="0" xfId="0" applyFont="1"/>
    <xf numFmtId="0" fontId="154" fillId="0" borderId="0" xfId="0" applyFont="1"/>
    <xf numFmtId="0" fontId="155" fillId="0" borderId="0" xfId="0" applyFont="1"/>
    <xf numFmtId="0" fontId="36" fillId="0" borderId="0" xfId="0" applyFont="1" applyAlignment="1">
      <alignment vertical="center"/>
    </xf>
    <xf numFmtId="0" fontId="156" fillId="0" borderId="0" xfId="0" applyFont="1"/>
    <xf numFmtId="0" fontId="74" fillId="0" borderId="0" xfId="0" applyFont="1" applyFill="1"/>
    <xf numFmtId="0" fontId="2" fillId="0" borderId="0" xfId="0" applyFont="1" applyFill="1"/>
    <xf numFmtId="0" fontId="147" fillId="0" borderId="0" xfId="0" applyFont="1" applyFill="1"/>
    <xf numFmtId="0" fontId="73" fillId="0" borderId="0" xfId="0" applyFont="1" applyFill="1" applyAlignment="1">
      <alignment horizontal="left" vertical="center"/>
    </xf>
    <xf numFmtId="0" fontId="73" fillId="0" borderId="0" xfId="0" applyFont="1" applyFill="1" applyAlignment="1">
      <alignment horizontal="center"/>
    </xf>
    <xf numFmtId="0" fontId="73" fillId="0" borderId="0" xfId="0" applyFont="1" applyFill="1"/>
    <xf numFmtId="0" fontId="38" fillId="0" borderId="0" xfId="0" applyFont="1" applyFill="1" applyAlignment="1">
      <alignment horizontal="left" vertical="center"/>
    </xf>
    <xf numFmtId="0" fontId="104" fillId="0" borderId="0" xfId="0" applyFont="1" applyFill="1" applyAlignment="1">
      <alignment horizontal="center"/>
    </xf>
    <xf numFmtId="0" fontId="21" fillId="0" borderId="0" xfId="0" applyFont="1" applyFill="1" applyAlignment="1">
      <alignment horizontal="center"/>
    </xf>
    <xf numFmtId="0" fontId="8" fillId="0" borderId="0" xfId="0" applyFont="1" applyFill="1" applyAlignment="1">
      <alignment horizontal="center" vertical="center"/>
    </xf>
    <xf numFmtId="0" fontId="9" fillId="0" borderId="0" xfId="0" applyFont="1" applyFill="1" applyAlignment="1">
      <alignment horizontal="center"/>
    </xf>
    <xf numFmtId="0" fontId="32" fillId="0" borderId="0" xfId="0" applyFont="1" applyFill="1" applyAlignment="1">
      <alignment horizontal="center" vertical="center"/>
    </xf>
    <xf numFmtId="0" fontId="7" fillId="0" borderId="0" xfId="0" applyFont="1" applyFill="1" applyAlignment="1">
      <alignment horizontal="center" vertical="center"/>
    </xf>
    <xf numFmtId="0" fontId="75" fillId="0" borderId="0" xfId="0" applyFont="1" applyFill="1" applyAlignment="1">
      <alignment horizontal="center"/>
    </xf>
    <xf numFmtId="0" fontId="37" fillId="0" borderId="0" xfId="0" applyFont="1" applyFill="1" applyAlignment="1">
      <alignment horizontal="center"/>
    </xf>
    <xf numFmtId="0" fontId="33" fillId="0" borderId="0" xfId="0" applyFont="1" applyFill="1" applyAlignment="1">
      <alignment horizontal="center"/>
    </xf>
    <xf numFmtId="0" fontId="2" fillId="0" borderId="0" xfId="0" applyFont="1" applyFill="1" applyAlignment="1">
      <alignment horizontal="center"/>
    </xf>
    <xf numFmtId="0" fontId="76" fillId="0" borderId="0" xfId="0" applyFont="1" applyFill="1"/>
    <xf numFmtId="0" fontId="77" fillId="0" borderId="0" xfId="0" applyFont="1" applyFill="1"/>
    <xf numFmtId="0" fontId="105" fillId="0" borderId="0" xfId="0" applyFont="1" applyFill="1" applyAlignment="1">
      <alignment horizontal="center"/>
    </xf>
    <xf numFmtId="0" fontId="78" fillId="0" borderId="0" xfId="0" applyFont="1" applyFill="1" applyAlignment="1">
      <alignment horizontal="center"/>
    </xf>
    <xf numFmtId="0" fontId="79" fillId="0" borderId="0" xfId="0" applyFont="1" applyFill="1" applyAlignment="1">
      <alignment horizontal="center" vertical="center"/>
    </xf>
    <xf numFmtId="0" fontId="80" fillId="0" borderId="0" xfId="0" applyFont="1" applyFill="1" applyAlignment="1">
      <alignment horizontal="center"/>
    </xf>
    <xf numFmtId="0" fontId="100" fillId="0" borderId="0" xfId="0" applyFont="1" applyFill="1" applyAlignment="1">
      <alignment horizontal="center" vertical="center"/>
    </xf>
    <xf numFmtId="0" fontId="81" fillId="0" borderId="0" xfId="0" applyFont="1" applyFill="1" applyAlignment="1">
      <alignment horizontal="center" vertical="center"/>
    </xf>
    <xf numFmtId="0" fontId="82" fillId="0" borderId="0" xfId="0" applyFont="1" applyFill="1" applyAlignment="1">
      <alignment horizontal="center" vertical="center"/>
    </xf>
    <xf numFmtId="0" fontId="83" fillId="0" borderId="0" xfId="0" applyFont="1" applyFill="1" applyAlignment="1">
      <alignment horizontal="center"/>
    </xf>
    <xf numFmtId="0" fontId="84" fillId="0" borderId="0" xfId="0" applyFont="1" applyFill="1" applyAlignment="1">
      <alignment horizontal="center"/>
    </xf>
    <xf numFmtId="0" fontId="85" fillId="0" borderId="0" xfId="0" applyFont="1" applyFill="1" applyAlignment="1">
      <alignment horizontal="center"/>
    </xf>
    <xf numFmtId="0" fontId="86" fillId="0" borderId="0" xfId="0" applyFont="1" applyFill="1"/>
    <xf numFmtId="0" fontId="87" fillId="0" borderId="0" xfId="0" applyFont="1" applyFill="1"/>
    <xf numFmtId="0" fontId="2" fillId="0" borderId="0" xfId="0" applyFont="1" applyFill="1" applyAlignment="1">
      <alignment vertical="center"/>
    </xf>
    <xf numFmtId="0" fontId="40" fillId="0" borderId="0" xfId="0" applyFont="1" applyFill="1" applyAlignment="1">
      <alignment horizontal="center" vertical="center"/>
    </xf>
    <xf numFmtId="0" fontId="21" fillId="0" borderId="0" xfId="0" applyFont="1" applyFill="1" applyAlignment="1">
      <alignment horizontal="center" vertical="center"/>
    </xf>
    <xf numFmtId="0" fontId="9" fillId="0" borderId="0" xfId="0" applyFont="1" applyFill="1" applyAlignment="1">
      <alignment horizontal="center" vertical="center"/>
    </xf>
    <xf numFmtId="0" fontId="75" fillId="0" borderId="0" xfId="0" applyFont="1" applyFill="1" applyAlignment="1">
      <alignment horizontal="center" vertical="center"/>
    </xf>
    <xf numFmtId="0" fontId="37" fillId="0" borderId="0" xfId="0" applyFont="1" applyFill="1" applyAlignment="1">
      <alignment horizontal="center" vertical="center"/>
    </xf>
    <xf numFmtId="0" fontId="33" fillId="0" borderId="0" xfId="0" applyFont="1" applyFill="1" applyAlignment="1">
      <alignment horizontal="center" vertical="center"/>
    </xf>
    <xf numFmtId="0" fontId="38" fillId="0" borderId="0" xfId="0" applyFont="1" applyFill="1" applyAlignment="1">
      <alignment horizontal="center" vertical="center"/>
    </xf>
    <xf numFmtId="0" fontId="2" fillId="0" borderId="0" xfId="0" applyFont="1" applyFill="1" applyAlignment="1">
      <alignment horizontal="center" vertical="center"/>
    </xf>
    <xf numFmtId="0" fontId="56" fillId="0" borderId="0" xfId="0" applyFont="1" applyFill="1" applyAlignment="1">
      <alignment horizontal="center"/>
    </xf>
    <xf numFmtId="0" fontId="101" fillId="0" borderId="0" xfId="0" applyFont="1" applyFill="1" applyAlignment="1">
      <alignment horizontal="center" vertical="center"/>
    </xf>
    <xf numFmtId="0" fontId="62" fillId="0" borderId="0" xfId="0" applyFont="1" applyFill="1" applyAlignment="1">
      <alignment horizontal="center"/>
    </xf>
    <xf numFmtId="0" fontId="9" fillId="0" borderId="0" xfId="0" applyFont="1" applyFill="1"/>
    <xf numFmtId="0" fontId="0" fillId="0" borderId="0" xfId="0"/>
    <xf numFmtId="0" fontId="109" fillId="0" borderId="0" xfId="0" applyFont="1" applyAlignment="1">
      <alignment horizontal="center" vertical="center"/>
    </xf>
    <xf numFmtId="0" fontId="107" fillId="0" borderId="0" xfId="0" applyFont="1"/>
    <xf numFmtId="0" fontId="107" fillId="0" borderId="0" xfId="0" applyFont="1" applyAlignment="1">
      <alignment horizontal="center" wrapText="1"/>
    </xf>
    <xf numFmtId="0" fontId="111" fillId="0" borderId="0" xfId="0" applyFont="1" applyAlignment="1">
      <alignment horizontal="center"/>
    </xf>
    <xf numFmtId="0" fontId="106" fillId="0" borderId="0" xfId="0" applyFont="1"/>
    <xf numFmtId="0" fontId="106" fillId="0" borderId="0" xfId="0" applyFont="1" applyAlignment="1">
      <alignment horizontal="center" wrapText="1"/>
    </xf>
    <xf numFmtId="18" fontId="107" fillId="0" borderId="0" xfId="0" applyNumberFormat="1" applyFont="1" applyAlignment="1">
      <alignment wrapText="1"/>
    </xf>
    <xf numFmtId="0" fontId="107" fillId="0" borderId="0" xfId="0" applyFont="1" applyAlignment="1">
      <alignment wrapText="1"/>
    </xf>
    <xf numFmtId="0" fontId="108" fillId="0" borderId="0" xfId="0" applyFont="1"/>
    <xf numFmtId="0" fontId="13" fillId="0" borderId="0" xfId="0" applyFont="1"/>
    <xf numFmtId="0" fontId="9" fillId="0" borderId="0" xfId="0" applyFont="1"/>
    <xf numFmtId="0" fontId="2" fillId="0" borderId="0" xfId="0" applyFont="1"/>
    <xf numFmtId="0" fontId="15" fillId="0" borderId="0" xfId="0" applyFont="1"/>
    <xf numFmtId="0" fontId="110" fillId="0" borderId="0" xfId="0" applyFont="1"/>
    <xf numFmtId="0" fontId="157" fillId="0" borderId="0" xfId="0" applyFont="1" applyFill="1"/>
    <xf numFmtId="0" fontId="43" fillId="0" borderId="0" xfId="0" applyFont="1"/>
    <xf numFmtId="0" fontId="9" fillId="0" borderId="2" xfId="0" applyFont="1" applyBorder="1" applyAlignment="1">
      <alignment horizontal="right"/>
    </xf>
    <xf numFmtId="0" fontId="17" fillId="0" borderId="0" xfId="0" applyFont="1"/>
    <xf numFmtId="0" fontId="183" fillId="0" borderId="0" xfId="0" applyFont="1" applyAlignment="1">
      <alignment vertical="center"/>
    </xf>
    <xf numFmtId="0" fontId="184" fillId="0" borderId="0" xfId="0" applyFont="1" applyAlignment="1">
      <alignment vertical="center"/>
    </xf>
    <xf numFmtId="0" fontId="185" fillId="0" borderId="0" xfId="0" applyFont="1" applyAlignment="1">
      <alignment vertical="center"/>
    </xf>
    <xf numFmtId="0" fontId="186" fillId="0" borderId="0" xfId="0" applyFont="1" applyAlignment="1">
      <alignment vertical="center"/>
    </xf>
    <xf numFmtId="0" fontId="187" fillId="0" borderId="0" xfId="0" applyFont="1" applyAlignment="1">
      <alignment vertical="center"/>
    </xf>
    <xf numFmtId="0" fontId="188" fillId="0" borderId="0" xfId="0" applyFont="1" applyAlignment="1">
      <alignment vertical="center"/>
    </xf>
    <xf numFmtId="0" fontId="189" fillId="3" borderId="0" xfId="0" applyFont="1" applyFill="1" applyAlignment="1">
      <alignment vertical="center"/>
    </xf>
    <xf numFmtId="0" fontId="40" fillId="0" borderId="0" xfId="0" applyFont="1" applyAlignment="1">
      <alignment horizontal="center" vertical="center"/>
    </xf>
    <xf numFmtId="0" fontId="56" fillId="0" borderId="0" xfId="0" applyFont="1" applyAlignment="1">
      <alignment horizontal="center"/>
    </xf>
    <xf numFmtId="0" fontId="61" fillId="0" borderId="0" xfId="0" applyFont="1" applyAlignment="1">
      <alignment vertical="center"/>
    </xf>
    <xf numFmtId="0" fontId="32" fillId="0" borderId="0" xfId="0" applyFont="1" applyAlignment="1">
      <alignment horizontal="center" vertical="center"/>
    </xf>
    <xf numFmtId="0" fontId="190" fillId="0" borderId="0" xfId="0" applyFont="1"/>
    <xf numFmtId="0" fontId="191" fillId="0" borderId="0" xfId="0" applyFont="1" applyAlignment="1">
      <alignment horizontal="left"/>
    </xf>
    <xf numFmtId="0" fontId="192" fillId="0" borderId="0" xfId="0" applyFont="1"/>
    <xf numFmtId="0" fontId="4" fillId="0" borderId="0" xfId="0" applyFont="1"/>
    <xf numFmtId="0" fontId="193" fillId="0" borderId="0" xfId="0" applyFont="1"/>
    <xf numFmtId="0" fontId="194" fillId="0" borderId="0" xfId="0" applyFont="1"/>
    <xf numFmtId="0" fontId="195" fillId="0" borderId="0" xfId="0" applyFont="1"/>
    <xf numFmtId="0" fontId="67" fillId="0" borderId="0" xfId="0" applyFont="1"/>
    <xf numFmtId="0" fontId="196" fillId="6" borderId="0" xfId="0" applyFont="1" applyFill="1" applyAlignment="1">
      <alignment horizontal="center" vertical="center"/>
    </xf>
    <xf numFmtId="0" fontId="196" fillId="7" borderId="0" xfId="0" applyFont="1" applyFill="1" applyAlignment="1">
      <alignment vertical="center"/>
    </xf>
    <xf numFmtId="0" fontId="57" fillId="0" borderId="0" xfId="0" applyFont="1"/>
    <xf numFmtId="0" fontId="197" fillId="0" borderId="0" xfId="0" applyFont="1"/>
    <xf numFmtId="0" fontId="19" fillId="0" borderId="0" xfId="0" applyFont="1"/>
    <xf numFmtId="0" fontId="158" fillId="0" borderId="0" xfId="0" applyFont="1" applyAlignment="1">
      <alignment vertical="center"/>
    </xf>
    <xf numFmtId="9" fontId="19" fillId="0" borderId="0" xfId="2" applyFont="1"/>
    <xf numFmtId="0" fontId="57" fillId="0" borderId="0" xfId="0" applyFont="1" applyAlignment="1">
      <alignment vertical="center"/>
    </xf>
    <xf numFmtId="0" fontId="171" fillId="0" borderId="0" xfId="0" applyFont="1" applyAlignment="1">
      <alignment vertical="center"/>
    </xf>
    <xf numFmtId="0" fontId="174" fillId="0" borderId="0" xfId="0" applyFont="1" applyAlignment="1">
      <alignment vertical="center"/>
    </xf>
    <xf numFmtId="0" fontId="205" fillId="0" borderId="0" xfId="0" applyFont="1" applyAlignment="1">
      <alignment vertical="center"/>
    </xf>
    <xf numFmtId="0" fontId="57" fillId="0" borderId="0" xfId="0" applyFont="1" applyAlignment="1">
      <alignment horizontal="center" vertical="center"/>
    </xf>
    <xf numFmtId="0" fontId="175" fillId="0" borderId="0" xfId="0" applyFont="1" applyAlignment="1">
      <alignment vertical="center"/>
    </xf>
    <xf numFmtId="0" fontId="72" fillId="0" borderId="0" xfId="0" applyFont="1" applyAlignment="1">
      <alignment vertical="center"/>
    </xf>
    <xf numFmtId="0" fontId="160" fillId="0" borderId="0" xfId="0" applyFont="1" applyAlignment="1">
      <alignment vertical="center"/>
    </xf>
    <xf numFmtId="0" fontId="161" fillId="0" borderId="0" xfId="0" applyFont="1" applyAlignment="1">
      <alignment vertical="center"/>
    </xf>
    <xf numFmtId="0" fontId="177" fillId="0" borderId="0" xfId="0" applyFont="1" applyAlignment="1">
      <alignment vertical="center"/>
    </xf>
    <xf numFmtId="0" fontId="163" fillId="0" borderId="0" xfId="0" applyFont="1" applyAlignment="1">
      <alignment vertical="center"/>
    </xf>
    <xf numFmtId="0" fontId="164" fillId="0" borderId="0" xfId="0" applyFont="1" applyAlignment="1">
      <alignment vertical="center"/>
    </xf>
    <xf numFmtId="0" fontId="178" fillId="0" borderId="0" xfId="0" applyFont="1" applyAlignment="1">
      <alignment vertical="center"/>
    </xf>
    <xf numFmtId="0" fontId="176" fillId="0" borderId="0" xfId="0" applyFont="1" applyAlignment="1">
      <alignment vertical="center"/>
    </xf>
    <xf numFmtId="49" fontId="168" fillId="0" borderId="0" xfId="0" applyNumberFormat="1" applyFont="1" applyAlignment="1">
      <alignment vertical="center"/>
    </xf>
    <xf numFmtId="49" fontId="164" fillId="0" borderId="0" xfId="0" applyNumberFormat="1" applyFont="1" applyAlignment="1">
      <alignment vertical="center"/>
    </xf>
    <xf numFmtId="0" fontId="182" fillId="0" borderId="0" xfId="0" applyFont="1" applyAlignment="1">
      <alignment vertical="center"/>
    </xf>
    <xf numFmtId="0" fontId="181" fillId="18" borderId="0" xfId="0" applyFont="1" applyFill="1" applyAlignment="1">
      <alignment vertical="center"/>
    </xf>
    <xf numFmtId="0" fontId="171" fillId="0" borderId="0" xfId="0" applyFont="1" applyAlignment="1">
      <alignment horizontal="left" vertical="center"/>
    </xf>
    <xf numFmtId="0" fontId="178" fillId="0" borderId="0" xfId="0" applyFont="1" applyAlignment="1">
      <alignment horizontal="left" vertical="center"/>
    </xf>
    <xf numFmtId="0" fontId="57" fillId="0" borderId="0" xfId="0" applyFont="1" applyAlignment="1">
      <alignment vertical="center" wrapText="1"/>
    </xf>
    <xf numFmtId="0" fontId="57" fillId="11" borderId="0" xfId="0" applyFont="1" applyFill="1" applyAlignment="1">
      <alignment vertical="center" wrapText="1"/>
    </xf>
    <xf numFmtId="0" fontId="57" fillId="14" borderId="0" xfId="0" applyFont="1" applyFill="1" applyAlignment="1">
      <alignment vertical="center" wrapText="1"/>
    </xf>
    <xf numFmtId="0" fontId="168" fillId="0" borderId="0" xfId="0" applyFont="1" applyAlignment="1">
      <alignment horizontal="left" vertical="center"/>
    </xf>
    <xf numFmtId="0" fontId="215" fillId="0" borderId="0" xfId="0" applyFont="1" applyAlignment="1">
      <alignment vertical="center"/>
    </xf>
    <xf numFmtId="0" fontId="216" fillId="0" borderId="0" xfId="0" applyFont="1" applyAlignment="1">
      <alignment vertical="center"/>
    </xf>
    <xf numFmtId="0" fontId="217" fillId="0" borderId="0" xfId="0" applyFont="1" applyAlignment="1">
      <alignment vertical="center"/>
    </xf>
    <xf numFmtId="0" fontId="107" fillId="0" borderId="0" xfId="0" applyFont="1" applyAlignment="1">
      <alignment vertical="center"/>
    </xf>
    <xf numFmtId="0" fontId="218" fillId="0" borderId="0" xfId="0" applyFont="1" applyAlignment="1">
      <alignment vertical="center"/>
    </xf>
    <xf numFmtId="0" fontId="219" fillId="0" borderId="0" xfId="0" applyFont="1" applyAlignment="1">
      <alignment vertical="center"/>
    </xf>
    <xf numFmtId="0" fontId="220" fillId="0" borderId="0" xfId="0" applyFont="1" applyAlignment="1">
      <alignment vertical="center"/>
    </xf>
    <xf numFmtId="0" fontId="221" fillId="0" borderId="0" xfId="0" applyFont="1" applyAlignment="1">
      <alignment vertical="center"/>
    </xf>
    <xf numFmtId="0" fontId="222" fillId="0" borderId="0" xfId="0" applyFont="1" applyAlignment="1">
      <alignment vertical="center"/>
    </xf>
    <xf numFmtId="0" fontId="223" fillId="0" borderId="0" xfId="0" applyFont="1" applyAlignment="1">
      <alignment vertical="center"/>
    </xf>
    <xf numFmtId="0" fontId="224" fillId="0" borderId="0" xfId="0" applyFont="1" applyAlignment="1">
      <alignment vertical="center"/>
    </xf>
    <xf numFmtId="0" fontId="225" fillId="0" borderId="0" xfId="0" applyFont="1" applyAlignment="1">
      <alignment vertical="center"/>
    </xf>
    <xf numFmtId="0" fontId="226" fillId="0" borderId="0" xfId="0" applyFont="1" applyAlignment="1">
      <alignment vertical="center"/>
    </xf>
    <xf numFmtId="0" fontId="227" fillId="0" borderId="0" xfId="0" applyFont="1" applyAlignment="1">
      <alignment vertical="center"/>
    </xf>
    <xf numFmtId="0" fontId="228" fillId="0" borderId="0" xfId="0" applyFont="1" applyAlignment="1">
      <alignment vertical="center"/>
    </xf>
    <xf numFmtId="0" fontId="229" fillId="0" borderId="0" xfId="0" applyFont="1" applyAlignment="1">
      <alignment vertical="center"/>
    </xf>
    <xf numFmtId="0" fontId="230" fillId="0" borderId="0" xfId="0" applyFont="1" applyAlignment="1">
      <alignment vertical="center"/>
    </xf>
    <xf numFmtId="0" fontId="231" fillId="0" borderId="0" xfId="0" applyFont="1" applyAlignment="1">
      <alignment vertical="center"/>
    </xf>
    <xf numFmtId="0" fontId="232" fillId="0" borderId="0" xfId="0" applyFont="1" applyAlignment="1">
      <alignment vertical="center"/>
    </xf>
    <xf numFmtId="0" fontId="233" fillId="0" borderId="0" xfId="0" applyFont="1" applyAlignment="1">
      <alignment vertical="center"/>
    </xf>
    <xf numFmtId="0" fontId="234" fillId="0" borderId="0" xfId="0" applyFont="1" applyAlignment="1">
      <alignment vertical="center"/>
    </xf>
    <xf numFmtId="0" fontId="235" fillId="0" borderId="0" xfId="0" applyFont="1" applyAlignment="1">
      <alignment vertical="center"/>
    </xf>
    <xf numFmtId="0" fontId="236" fillId="0" borderId="0" xfId="0" applyFont="1" applyAlignment="1">
      <alignment horizontal="right" vertical="center"/>
    </xf>
    <xf numFmtId="0" fontId="238" fillId="0" borderId="0" xfId="0" applyFont="1" applyAlignment="1">
      <alignment vertical="center"/>
    </xf>
    <xf numFmtId="0" fontId="107" fillId="0" borderId="0" xfId="0" applyFont="1" applyAlignment="1">
      <alignment horizontal="left" vertical="center"/>
    </xf>
    <xf numFmtId="0" fontId="107" fillId="0" borderId="0" xfId="0" applyFont="1" applyAlignment="1">
      <alignment horizontal="left"/>
    </xf>
    <xf numFmtId="0" fontId="240" fillId="0" borderId="0" xfId="0" applyFont="1" applyAlignment="1">
      <alignment vertical="center"/>
    </xf>
    <xf numFmtId="0" fontId="241" fillId="0" borderId="0" xfId="0" applyFont="1" applyAlignment="1">
      <alignment vertical="center"/>
    </xf>
    <xf numFmtId="0" fontId="243" fillId="0" borderId="0" xfId="0" applyFont="1" applyAlignment="1">
      <alignment horizontal="right" vertical="center"/>
    </xf>
    <xf numFmtId="0" fontId="111" fillId="0" borderId="0" xfId="0" applyFont="1" applyAlignment="1">
      <alignment vertical="center"/>
    </xf>
    <xf numFmtId="0" fontId="111" fillId="0" borderId="0" xfId="0" applyFont="1"/>
    <xf numFmtId="0" fontId="109" fillId="0" borderId="0" xfId="0" applyFont="1" applyAlignment="1">
      <alignment vertical="center"/>
    </xf>
    <xf numFmtId="0" fontId="244" fillId="0" borderId="0" xfId="0" applyFont="1" applyAlignment="1">
      <alignment vertical="center"/>
    </xf>
    <xf numFmtId="0" fontId="243" fillId="0" borderId="0" xfId="0" applyFont="1" applyAlignment="1">
      <alignment vertical="center"/>
    </xf>
    <xf numFmtId="0" fontId="239" fillId="0" borderId="0" xfId="0" applyFont="1" applyAlignment="1">
      <alignment vertical="center"/>
    </xf>
    <xf numFmtId="0" fontId="107" fillId="4" borderId="0" xfId="0" applyFont="1" applyFill="1" applyAlignment="1">
      <alignment vertical="center"/>
    </xf>
    <xf numFmtId="0" fontId="0" fillId="4" borderId="0" xfId="0" applyFill="1" applyAlignment="1">
      <alignment vertical="center"/>
    </xf>
    <xf numFmtId="0" fontId="238" fillId="0" borderId="0" xfId="0" applyFont="1"/>
    <xf numFmtId="0" fontId="246" fillId="0" borderId="0" xfId="0" applyFont="1" applyAlignment="1">
      <alignment vertical="center"/>
    </xf>
    <xf numFmtId="0" fontId="247" fillId="0" borderId="0" xfId="0" applyFont="1" applyAlignment="1">
      <alignment vertical="center"/>
    </xf>
    <xf numFmtId="0" fontId="108" fillId="0" borderId="0" xfId="0" applyFont="1" applyAlignment="1">
      <alignment vertical="center"/>
    </xf>
    <xf numFmtId="0" fontId="237" fillId="0" borderId="0" xfId="0" applyFont="1" applyAlignment="1">
      <alignment horizontal="center" vertical="center"/>
    </xf>
    <xf numFmtId="0" fontId="239" fillId="0" borderId="0" xfId="0" applyFont="1" applyAlignment="1">
      <alignment horizontal="center" vertical="center"/>
    </xf>
    <xf numFmtId="44" fontId="107" fillId="0" borderId="0" xfId="3" applyFont="1" applyFill="1" applyAlignment="1">
      <alignment vertical="center"/>
    </xf>
    <xf numFmtId="44" fontId="248" fillId="0" borderId="0" xfId="0" applyNumberFormat="1" applyFont="1" applyAlignment="1">
      <alignment vertical="center"/>
    </xf>
    <xf numFmtId="0" fontId="248" fillId="0" borderId="0" xfId="0" applyFont="1" applyAlignment="1">
      <alignment vertical="center"/>
    </xf>
    <xf numFmtId="44" fontId="248" fillId="0" borderId="0" xfId="3" applyFont="1" applyFill="1" applyAlignment="1">
      <alignment vertical="center"/>
    </xf>
    <xf numFmtId="0" fontId="249" fillId="0" borderId="0" xfId="0" applyFont="1" applyAlignment="1">
      <alignment vertical="center"/>
    </xf>
    <xf numFmtId="44" fontId="250" fillId="0" borderId="0" xfId="3" applyFont="1" applyFill="1" applyAlignment="1">
      <alignment vertical="center"/>
    </xf>
    <xf numFmtId="0" fontId="34" fillId="0" borderId="0" xfId="0" applyFont="1" applyAlignment="1">
      <alignment vertical="center"/>
    </xf>
    <xf numFmtId="0" fontId="251" fillId="0" borderId="0" xfId="0" applyFont="1" applyAlignment="1">
      <alignment vertical="center"/>
    </xf>
    <xf numFmtId="44" fontId="252" fillId="0" borderId="0" xfId="0" applyNumberFormat="1" applyFont="1" applyAlignment="1">
      <alignment vertical="center"/>
    </xf>
    <xf numFmtId="44" fontId="107" fillId="0" borderId="0" xfId="0" applyNumberFormat="1" applyFont="1" applyAlignment="1">
      <alignment vertical="center"/>
    </xf>
    <xf numFmtId="0" fontId="253" fillId="0" borderId="0" xfId="0" applyFont="1" applyAlignment="1">
      <alignment vertical="center"/>
    </xf>
    <xf numFmtId="0" fontId="254" fillId="0" borderId="0" xfId="0" applyFont="1" applyAlignment="1">
      <alignment vertical="center"/>
    </xf>
    <xf numFmtId="0" fontId="238" fillId="0" borderId="8" xfId="0" applyFont="1" applyBorder="1" applyAlignment="1">
      <alignment vertical="center"/>
    </xf>
    <xf numFmtId="44" fontId="255" fillId="0" borderId="0" xfId="3" applyFont="1" applyFill="1" applyBorder="1" applyAlignment="1">
      <alignment vertical="center"/>
    </xf>
    <xf numFmtId="44" fontId="109" fillId="0" borderId="0" xfId="3" applyFont="1" applyFill="1" applyBorder="1" applyAlignment="1">
      <alignment vertical="center"/>
    </xf>
    <xf numFmtId="0" fontId="256" fillId="0" borderId="0" xfId="0" applyFont="1" applyAlignment="1">
      <alignment vertical="center"/>
    </xf>
    <xf numFmtId="0" fontId="222" fillId="0" borderId="0" xfId="0" applyFont="1" applyAlignment="1">
      <alignment horizontal="left" vertical="center"/>
    </xf>
    <xf numFmtId="44" fontId="257" fillId="0" borderId="0" xfId="3" applyFont="1" applyFill="1" applyBorder="1" applyAlignment="1">
      <alignment vertical="center"/>
    </xf>
    <xf numFmtId="0" fontId="258" fillId="0" borderId="0" xfId="0" applyFont="1" applyAlignment="1">
      <alignment vertical="center"/>
    </xf>
    <xf numFmtId="0" fontId="259" fillId="0" borderId="0" xfId="0" applyFont="1" applyAlignment="1">
      <alignment vertical="center"/>
    </xf>
    <xf numFmtId="0" fontId="259" fillId="0" borderId="0" xfId="0" applyFont="1" applyAlignment="1">
      <alignment horizontal="center" vertical="center"/>
    </xf>
    <xf numFmtId="44" fontId="106" fillId="0" borderId="0" xfId="3" applyFont="1" applyFill="1" applyAlignment="1">
      <alignment vertical="center"/>
    </xf>
    <xf numFmtId="44" fontId="257" fillId="0" borderId="0" xfId="3" applyFont="1" applyFill="1" applyAlignment="1">
      <alignment vertical="center"/>
    </xf>
    <xf numFmtId="44" fontId="260" fillId="0" borderId="0" xfId="0" applyNumberFormat="1" applyFont="1" applyAlignment="1">
      <alignment vertical="center"/>
    </xf>
    <xf numFmtId="44" fontId="110" fillId="0" borderId="0" xfId="3" applyFont="1" applyFill="1" applyAlignment="1">
      <alignment vertical="center"/>
    </xf>
    <xf numFmtId="44" fontId="261" fillId="0" borderId="0" xfId="3" applyFont="1" applyFill="1" applyAlignment="1">
      <alignment vertical="center"/>
    </xf>
    <xf numFmtId="44" fontId="247" fillId="0" borderId="0" xfId="3" applyFont="1" applyFill="1" applyAlignment="1">
      <alignment vertical="center"/>
    </xf>
    <xf numFmtId="0" fontId="107" fillId="0" borderId="0" xfId="0" quotePrefix="1" applyFont="1" applyAlignment="1">
      <alignment vertical="center"/>
    </xf>
    <xf numFmtId="44" fontId="262" fillId="0" borderId="0" xfId="3" applyFont="1" applyFill="1" applyAlignment="1">
      <alignment vertical="center"/>
    </xf>
    <xf numFmtId="10" fontId="110" fillId="0" borderId="0" xfId="2" applyNumberFormat="1" applyFont="1" applyFill="1" applyAlignment="1">
      <alignment vertical="center"/>
    </xf>
    <xf numFmtId="0" fontId="107" fillId="0" borderId="0" xfId="0" applyFont="1" applyAlignment="1">
      <alignment horizontal="right" vertical="center"/>
    </xf>
    <xf numFmtId="44" fontId="263" fillId="0" borderId="0" xfId="0" applyNumberFormat="1" applyFont="1" applyAlignment="1">
      <alignment vertical="center"/>
    </xf>
    <xf numFmtId="0" fontId="0" fillId="0" borderId="0" xfId="0" applyFill="1"/>
    <xf numFmtId="0" fontId="103" fillId="0" borderId="0" xfId="0" applyFont="1" applyFill="1"/>
    <xf numFmtId="0" fontId="94" fillId="0" borderId="0" xfId="0" applyFont="1" applyFill="1"/>
    <xf numFmtId="0" fontId="95" fillId="0" borderId="0" xfId="0" applyFont="1" applyFill="1"/>
    <xf numFmtId="0" fontId="97" fillId="0" borderId="0" xfId="0" applyFont="1" applyFill="1"/>
    <xf numFmtId="0" fontId="96" fillId="0" borderId="0" xfId="0" applyFont="1" applyFill="1"/>
    <xf numFmtId="0" fontId="92" fillId="0" borderId="0" xfId="0" applyFont="1" applyFill="1"/>
    <xf numFmtId="0" fontId="98" fillId="0" borderId="0" xfId="0" applyFont="1" applyFill="1" applyAlignment="1">
      <alignment horizontal="left" vertical="center"/>
    </xf>
    <xf numFmtId="0" fontId="99" fillId="0" borderId="0" xfId="0" applyFont="1" applyFill="1"/>
    <xf numFmtId="0" fontId="264" fillId="0" borderId="0" xfId="0" applyFont="1" applyAlignment="1">
      <alignment horizontal="left" vertical="center"/>
    </xf>
    <xf numFmtId="0" fontId="265" fillId="0" borderId="0" xfId="0" applyFont="1" applyAlignment="1">
      <alignment vertical="center"/>
    </xf>
    <xf numFmtId="0" fontId="266" fillId="0" borderId="0" xfId="0" applyFont="1" applyAlignment="1">
      <alignment horizontal="left" vertical="center"/>
    </xf>
    <xf numFmtId="0" fontId="266" fillId="0" borderId="0" xfId="0" applyFont="1" applyAlignment="1">
      <alignment vertical="center"/>
    </xf>
    <xf numFmtId="0" fontId="197" fillId="0" borderId="0" xfId="0" applyFont="1" applyAlignment="1">
      <alignment vertical="center"/>
    </xf>
    <xf numFmtId="0" fontId="267" fillId="0" borderId="0" xfId="0" applyFont="1" applyAlignment="1">
      <alignment vertical="center"/>
    </xf>
    <xf numFmtId="165" fontId="268" fillId="0" borderId="0" xfId="0" applyNumberFormat="1" applyFont="1" applyAlignment="1">
      <alignment horizontal="left" vertical="center"/>
    </xf>
    <xf numFmtId="0" fontId="197" fillId="0" borderId="0" xfId="0" applyFont="1" applyAlignment="1">
      <alignment horizontal="left" vertical="center"/>
    </xf>
    <xf numFmtId="0" fontId="197" fillId="22" borderId="0" xfId="0" applyFont="1" applyFill="1" applyAlignment="1">
      <alignment horizontal="left" vertical="center"/>
    </xf>
    <xf numFmtId="0" fontId="266" fillId="0" borderId="0" xfId="0" applyFont="1" applyAlignment="1">
      <alignment horizontal="center" vertical="center"/>
    </xf>
    <xf numFmtId="0" fontId="269" fillId="0" borderId="0" xfId="0" applyFont="1" applyAlignment="1">
      <alignment vertical="center"/>
    </xf>
    <xf numFmtId="0" fontId="270" fillId="22" borderId="0" xfId="0" applyFont="1" applyFill="1" applyAlignment="1">
      <alignment vertical="center"/>
    </xf>
    <xf numFmtId="0" fontId="270" fillId="0" borderId="0" xfId="0" applyFont="1" applyAlignment="1">
      <alignment horizontal="left" vertical="center"/>
    </xf>
    <xf numFmtId="0" fontId="57" fillId="0" borderId="0" xfId="0" applyFont="1" applyAlignment="1">
      <alignment horizontal="left" vertical="center"/>
    </xf>
    <xf numFmtId="0" fontId="57" fillId="22" borderId="0" xfId="0" applyFont="1" applyFill="1" applyAlignment="1">
      <alignment vertical="center"/>
    </xf>
    <xf numFmtId="0" fontId="271" fillId="0" borderId="0" xfId="0" applyFont="1" applyAlignment="1">
      <alignment horizontal="left" vertical="center"/>
    </xf>
    <xf numFmtId="0" fontId="272" fillId="0" borderId="0" xfId="0" applyFont="1" applyAlignment="1">
      <alignment horizontal="left" vertical="center"/>
    </xf>
    <xf numFmtId="0" fontId="271" fillId="22" borderId="0" xfId="0" applyFont="1" applyFill="1" applyAlignment="1">
      <alignment horizontal="left" vertical="center"/>
    </xf>
    <xf numFmtId="0" fontId="273" fillId="0" borderId="0" xfId="0" applyFont="1" applyAlignment="1">
      <alignment horizontal="left" vertical="center"/>
    </xf>
    <xf numFmtId="0" fontId="198" fillId="0" borderId="0" xfId="0" applyFont="1" applyAlignment="1">
      <alignment horizontal="center" vertical="center"/>
    </xf>
    <xf numFmtId="0" fontId="274" fillId="0" borderId="0" xfId="0" applyFont="1" applyAlignment="1">
      <alignment horizontal="left" vertical="center"/>
    </xf>
    <xf numFmtId="0" fontId="269" fillId="22" borderId="0" xfId="0" applyFont="1" applyFill="1" applyAlignment="1">
      <alignment horizontal="left" vertical="center"/>
    </xf>
    <xf numFmtId="0" fontId="275" fillId="0" borderId="0" xfId="0" applyFont="1" applyAlignment="1">
      <alignment horizontal="left" vertical="center"/>
    </xf>
    <xf numFmtId="0" fontId="197" fillId="22" borderId="0" xfId="0" applyFont="1" applyFill="1" applyAlignment="1">
      <alignment vertical="center"/>
    </xf>
    <xf numFmtId="0" fontId="276" fillId="0" borderId="0" xfId="0" applyFont="1" applyAlignment="1">
      <alignment vertical="center"/>
    </xf>
    <xf numFmtId="0" fontId="269" fillId="22" borderId="0" xfId="0" applyFont="1" applyFill="1" applyAlignment="1">
      <alignment vertical="center"/>
    </xf>
    <xf numFmtId="0" fontId="275" fillId="22" borderId="0" xfId="0" applyFont="1" applyFill="1" applyAlignment="1">
      <alignment vertical="center"/>
    </xf>
    <xf numFmtId="0" fontId="274" fillId="22" borderId="0" xfId="0" applyFont="1" applyFill="1" applyAlignment="1">
      <alignment vertical="center"/>
    </xf>
    <xf numFmtId="0" fontId="275" fillId="22" borderId="0" xfId="0" applyFont="1" applyFill="1" applyAlignment="1">
      <alignment horizontal="left" vertical="center"/>
    </xf>
    <xf numFmtId="0" fontId="276" fillId="0" borderId="0" xfId="0" applyFont="1" applyAlignment="1">
      <alignment horizontal="left" vertical="center"/>
    </xf>
    <xf numFmtId="0" fontId="272" fillId="22" borderId="0" xfId="0" applyFont="1" applyFill="1" applyAlignment="1">
      <alignment vertical="center"/>
    </xf>
    <xf numFmtId="0" fontId="57" fillId="0" borderId="9" xfId="0" applyFont="1" applyBorder="1" applyAlignment="1">
      <alignment horizontal="left" vertical="center"/>
    </xf>
    <xf numFmtId="0" fontId="272" fillId="22" borderId="0" xfId="0" applyFont="1" applyFill="1" applyAlignment="1">
      <alignment horizontal="left" vertical="center"/>
    </xf>
    <xf numFmtId="0" fontId="270" fillId="0" borderId="0" xfId="0" applyFont="1" applyAlignment="1">
      <alignment vertical="center"/>
    </xf>
    <xf numFmtId="0" fontId="274" fillId="0" borderId="0" xfId="0" applyFont="1" applyAlignment="1">
      <alignment vertical="center"/>
    </xf>
    <xf numFmtId="0" fontId="272" fillId="0" borderId="0" xfId="0" applyFont="1" applyAlignment="1">
      <alignment vertical="center"/>
    </xf>
    <xf numFmtId="0" fontId="275" fillId="0" borderId="0" xfId="0" applyFont="1" applyAlignment="1">
      <alignment vertical="center"/>
    </xf>
    <xf numFmtId="0" fontId="273" fillId="0" borderId="0" xfId="0" applyFont="1" applyAlignment="1">
      <alignment vertical="center"/>
    </xf>
    <xf numFmtId="0" fontId="266" fillId="0" borderId="9" xfId="0" applyFont="1" applyBorder="1" applyAlignment="1">
      <alignment horizontal="left" vertical="center"/>
    </xf>
    <xf numFmtId="0" fontId="277" fillId="0" borderId="0" xfId="0" applyFont="1" applyAlignment="1">
      <alignment horizontal="left" vertical="center"/>
    </xf>
    <xf numFmtId="0" fontId="278" fillId="0" borderId="0" xfId="0" applyFont="1" applyAlignment="1">
      <alignment vertical="center"/>
    </xf>
    <xf numFmtId="0" fontId="57" fillId="22" borderId="0" xfId="0" applyFont="1" applyFill="1" applyAlignment="1">
      <alignment horizontal="left" vertical="center"/>
    </xf>
    <xf numFmtId="165" fontId="268" fillId="22" borderId="0" xfId="0" applyNumberFormat="1" applyFont="1" applyFill="1" applyAlignment="1">
      <alignment horizontal="left" vertical="center"/>
    </xf>
    <xf numFmtId="0" fontId="279" fillId="0" borderId="0" xfId="0" applyFont="1" applyAlignment="1">
      <alignment horizontal="left" vertical="center"/>
    </xf>
    <xf numFmtId="0" fontId="280" fillId="0" borderId="0" xfId="0" applyFont="1" applyAlignment="1">
      <alignment vertical="center"/>
    </xf>
    <xf numFmtId="0" fontId="281" fillId="0" borderId="0" xfId="0" applyFont="1" applyAlignment="1">
      <alignment vertical="center"/>
    </xf>
    <xf numFmtId="0" fontId="282" fillId="0" borderId="0" xfId="0" applyFont="1" applyAlignment="1">
      <alignment vertical="center"/>
    </xf>
    <xf numFmtId="0" fontId="283" fillId="0" borderId="0" xfId="0" applyFont="1" applyAlignment="1">
      <alignment vertical="center"/>
    </xf>
    <xf numFmtId="0" fontId="0" fillId="22" borderId="0" xfId="0" applyFill="1" applyAlignment="1">
      <alignment vertical="center"/>
    </xf>
    <xf numFmtId="0" fontId="204" fillId="22" borderId="0" xfId="0" applyFont="1" applyFill="1" applyAlignment="1">
      <alignment horizontal="left" vertical="center"/>
    </xf>
    <xf numFmtId="0" fontId="267" fillId="0" borderId="0" xfId="0" applyFont="1" applyAlignment="1">
      <alignment horizontal="left" vertical="center"/>
    </xf>
    <xf numFmtId="0" fontId="267" fillId="0" borderId="0" xfId="0" applyFont="1" applyAlignment="1">
      <alignment horizontal="center" vertical="center"/>
    </xf>
    <xf numFmtId="0" fontId="136" fillId="0" borderId="0" xfId="0" applyFont="1" applyAlignment="1">
      <alignment vertical="center"/>
    </xf>
    <xf numFmtId="0" fontId="271" fillId="22" borderId="0" xfId="0" applyFont="1" applyFill="1" applyAlignment="1">
      <alignment vertical="center"/>
    </xf>
    <xf numFmtId="0" fontId="284" fillId="22" borderId="0" xfId="0" applyFont="1" applyFill="1" applyAlignment="1">
      <alignment horizontal="left" vertical="center"/>
    </xf>
    <xf numFmtId="0" fontId="285" fillId="0" borderId="0" xfId="0" applyFont="1" applyAlignment="1">
      <alignment horizontal="left" vertical="center"/>
    </xf>
    <xf numFmtId="0" fontId="286" fillId="0" borderId="0" xfId="0" applyFont="1" applyAlignment="1">
      <alignment vertical="center"/>
    </xf>
    <xf numFmtId="0" fontId="287" fillId="0" borderId="0" xfId="0" applyFont="1" applyAlignment="1">
      <alignment vertical="center"/>
    </xf>
    <xf numFmtId="0" fontId="270" fillId="0" borderId="0" xfId="0" applyFont="1" applyAlignment="1">
      <alignment horizontal="center" vertical="center"/>
    </xf>
    <xf numFmtId="0" fontId="288" fillId="0" borderId="0" xfId="0" applyFont="1"/>
    <xf numFmtId="0" fontId="289" fillId="0" borderId="0" xfId="0" applyFont="1" applyAlignment="1">
      <alignment vertical="center"/>
    </xf>
    <xf numFmtId="0" fontId="144" fillId="5" borderId="0" xfId="0" applyFont="1" applyFill="1" applyAlignment="1">
      <alignment vertical="center"/>
    </xf>
    <xf numFmtId="0" fontId="291" fillId="0" borderId="0" xfId="0" applyFont="1" applyAlignment="1">
      <alignment vertical="center"/>
    </xf>
    <xf numFmtId="0" fontId="292" fillId="0" borderId="0" xfId="0" applyFont="1" applyAlignment="1">
      <alignment vertical="center"/>
    </xf>
    <xf numFmtId="0" fontId="292" fillId="0" borderId="0" xfId="0" applyFont="1" applyAlignment="1">
      <alignment horizontal="right" vertical="center"/>
    </xf>
    <xf numFmtId="0" fontId="198" fillId="0" borderId="0" xfId="0" applyFont="1" applyAlignment="1">
      <alignment vertical="center"/>
    </xf>
    <xf numFmtId="0" fontId="199" fillId="0" borderId="0" xfId="0" applyFont="1" applyAlignment="1">
      <alignment horizontal="right" vertical="center"/>
    </xf>
    <xf numFmtId="0" fontId="199" fillId="0" borderId="0" xfId="0" applyFont="1" applyAlignment="1">
      <alignment vertical="center"/>
    </xf>
    <xf numFmtId="0" fontId="200" fillId="5" borderId="0" xfId="0" applyFont="1" applyFill="1" applyAlignment="1">
      <alignment vertical="center"/>
    </xf>
    <xf numFmtId="0" fontId="201" fillId="0" borderId="0" xfId="0" applyFont="1" applyAlignment="1">
      <alignment vertical="center"/>
    </xf>
    <xf numFmtId="0" fontId="202" fillId="0" borderId="0" xfId="0" applyFont="1" applyAlignment="1">
      <alignment horizontal="right" vertical="center"/>
    </xf>
    <xf numFmtId="0" fontId="202" fillId="0" borderId="0" xfId="0" applyFont="1" applyAlignment="1">
      <alignment vertical="center"/>
    </xf>
    <xf numFmtId="0" fontId="169" fillId="5" borderId="0" xfId="0" applyFont="1" applyFill="1" applyAlignment="1">
      <alignment vertical="center"/>
    </xf>
    <xf numFmtId="0" fontId="170" fillId="0" borderId="0" xfId="0" applyFont="1" applyAlignment="1">
      <alignment vertical="center"/>
    </xf>
    <xf numFmtId="9" fontId="19" fillId="0" borderId="0" xfId="2" applyFont="1" applyAlignment="1">
      <alignment vertical="center"/>
    </xf>
    <xf numFmtId="0" fontId="293" fillId="2" borderId="0" xfId="0" applyFont="1" applyFill="1" applyAlignment="1">
      <alignment vertical="center"/>
    </xf>
    <xf numFmtId="0" fontId="293" fillId="0" borderId="0" xfId="0" applyFont="1" applyAlignment="1">
      <alignment vertical="center"/>
    </xf>
    <xf numFmtId="0" fontId="159" fillId="0" borderId="0" xfId="0" applyFont="1" applyAlignment="1">
      <alignment horizontal="right" vertical="center"/>
    </xf>
    <xf numFmtId="0" fontId="293" fillId="8" borderId="0" xfId="0" applyFont="1" applyFill="1" applyAlignment="1">
      <alignment vertical="center"/>
    </xf>
    <xf numFmtId="0" fontId="294" fillId="0" borderId="0" xfId="0" applyFont="1" applyAlignment="1">
      <alignment vertical="center"/>
    </xf>
    <xf numFmtId="0" fontId="159" fillId="6" borderId="0" xfId="0" applyFont="1" applyFill="1" applyAlignment="1">
      <alignment vertical="center"/>
    </xf>
    <xf numFmtId="0" fontId="295" fillId="0" borderId="0" xfId="0" applyFont="1" applyAlignment="1">
      <alignment horizontal="right" vertical="center"/>
    </xf>
    <xf numFmtId="0" fontId="174" fillId="0" borderId="0" xfId="0" applyFont="1" applyAlignment="1">
      <alignment horizontal="left" vertical="center"/>
    </xf>
    <xf numFmtId="0" fontId="165" fillId="5" borderId="0" xfId="0" applyFont="1" applyFill="1" applyAlignment="1">
      <alignment vertical="center"/>
    </xf>
    <xf numFmtId="0" fontId="210" fillId="0" borderId="0" xfId="0" applyFont="1" applyAlignment="1">
      <alignment vertical="center"/>
    </xf>
    <xf numFmtId="0" fontId="211" fillId="5" borderId="0" xfId="0" applyFont="1" applyFill="1" applyAlignment="1">
      <alignment vertical="center"/>
    </xf>
    <xf numFmtId="0" fontId="167" fillId="0" borderId="0" xfId="0" applyFont="1" applyAlignment="1">
      <alignment horizontal="center" vertical="center" wrapText="1"/>
    </xf>
    <xf numFmtId="0" fontId="172" fillId="6" borderId="0" xfId="0" applyFont="1" applyFill="1" applyAlignment="1">
      <alignment horizontal="left" vertical="center"/>
    </xf>
    <xf numFmtId="0" fontId="206" fillId="10" borderId="0" xfId="0" applyFont="1" applyFill="1" applyAlignment="1">
      <alignment horizontal="left" vertical="center"/>
    </xf>
    <xf numFmtId="0" fontId="206" fillId="12" borderId="0" xfId="0" applyFont="1" applyFill="1" applyAlignment="1">
      <alignment horizontal="left" vertical="center"/>
    </xf>
    <xf numFmtId="0" fontId="206" fillId="0" borderId="0" xfId="0" applyFont="1" applyAlignment="1">
      <alignment horizontal="left" vertical="center"/>
    </xf>
    <xf numFmtId="0" fontId="162" fillId="5" borderId="0" xfId="0" applyFont="1" applyFill="1" applyAlignment="1">
      <alignment vertical="center"/>
    </xf>
    <xf numFmtId="0" fontId="209" fillId="5" borderId="0" xfId="0" applyFont="1" applyFill="1" applyAlignment="1">
      <alignment vertical="center"/>
    </xf>
    <xf numFmtId="0" fontId="296" fillId="0" borderId="0" xfId="0" applyFont="1" applyAlignment="1">
      <alignment horizontal="left" vertical="center"/>
    </xf>
    <xf numFmtId="0" fontId="206" fillId="0" borderId="0" xfId="0" applyFont="1" applyAlignment="1">
      <alignment vertical="center"/>
    </xf>
    <xf numFmtId="0" fontId="177" fillId="0" borderId="0" xfId="0" applyFont="1" applyAlignment="1">
      <alignment horizontal="left" vertical="center"/>
    </xf>
    <xf numFmtId="0" fontId="166" fillId="5" borderId="0" xfId="0" applyFont="1" applyFill="1" applyAlignment="1">
      <alignment vertical="center"/>
    </xf>
    <xf numFmtId="0" fontId="210" fillId="5" borderId="0" xfId="0" applyFont="1" applyFill="1" applyAlignment="1">
      <alignment vertical="center"/>
    </xf>
    <xf numFmtId="0" fontId="167" fillId="5" borderId="0" xfId="0" applyFont="1" applyFill="1" applyAlignment="1">
      <alignment vertical="center"/>
    </xf>
    <xf numFmtId="0" fontId="297" fillId="0" borderId="0" xfId="0" applyFont="1" applyAlignment="1">
      <alignment horizontal="center" vertical="center" wrapText="1"/>
    </xf>
    <xf numFmtId="0" fontId="206" fillId="13" borderId="0" xfId="0" applyFont="1" applyFill="1" applyAlignment="1">
      <alignment horizontal="left" vertical="center"/>
    </xf>
    <xf numFmtId="0" fontId="207" fillId="0" borderId="0" xfId="0" quotePrefix="1" applyFont="1" applyAlignment="1">
      <alignment vertical="center"/>
    </xf>
    <xf numFmtId="0" fontId="206" fillId="21" borderId="0" xfId="0" applyFont="1" applyFill="1" applyAlignment="1">
      <alignment horizontal="left" vertical="center"/>
    </xf>
    <xf numFmtId="0" fontId="206" fillId="15" borderId="0" xfId="0" applyFont="1" applyFill="1" applyAlignment="1">
      <alignment horizontal="left" vertical="center"/>
    </xf>
    <xf numFmtId="0" fontId="298" fillId="0" borderId="0" xfId="0" applyFont="1" applyAlignment="1">
      <alignment vertical="center"/>
    </xf>
    <xf numFmtId="0" fontId="0" fillId="0" borderId="0" xfId="0" applyAlignment="1">
      <alignment vertical="center" wrapText="1"/>
    </xf>
    <xf numFmtId="0" fontId="299" fillId="0" borderId="0" xfId="0" applyFont="1" applyAlignment="1">
      <alignment vertical="center"/>
    </xf>
    <xf numFmtId="0" fontId="214" fillId="0" borderId="0" xfId="0" applyFont="1" applyAlignment="1">
      <alignment vertical="center"/>
    </xf>
    <xf numFmtId="0" fontId="214" fillId="0" borderId="0" xfId="0" applyFont="1" applyAlignment="1">
      <alignment horizontal="right" vertical="center"/>
    </xf>
    <xf numFmtId="0" fontId="146" fillId="0" borderId="0" xfId="0" applyFont="1" applyAlignment="1">
      <alignment vertical="center"/>
    </xf>
    <xf numFmtId="0" fontId="173" fillId="0" borderId="0" xfId="0" applyFont="1" applyAlignment="1">
      <alignment vertical="center"/>
    </xf>
    <xf numFmtId="0" fontId="203" fillId="0" borderId="0" xfId="0" applyFont="1" applyAlignment="1">
      <alignment vertical="center"/>
    </xf>
    <xf numFmtId="0" fontId="203" fillId="0" borderId="0" xfId="0" applyFont="1" applyAlignment="1">
      <alignment horizontal="right" vertical="center"/>
    </xf>
    <xf numFmtId="0" fontId="204" fillId="9" borderId="0" xfId="0" applyFont="1" applyFill="1" applyAlignment="1">
      <alignment vertical="center"/>
    </xf>
    <xf numFmtId="0" fontId="204" fillId="9" borderId="0" xfId="0" applyFont="1" applyFill="1" applyAlignment="1">
      <alignment horizontal="left" vertical="center"/>
    </xf>
    <xf numFmtId="0" fontId="204" fillId="9" borderId="0" xfId="0" applyFont="1" applyFill="1" applyAlignment="1">
      <alignment horizontal="center" vertical="center"/>
    </xf>
    <xf numFmtId="0" fontId="144" fillId="0" borderId="0" xfId="0" applyFont="1" applyAlignment="1">
      <alignment vertical="center"/>
    </xf>
    <xf numFmtId="0" fontId="208" fillId="0" borderId="0" xfId="0" applyFont="1" applyAlignment="1">
      <alignment horizontal="right" vertical="center"/>
    </xf>
    <xf numFmtId="0" fontId="209" fillId="0" borderId="0" xfId="0" applyFont="1" applyAlignment="1">
      <alignment vertical="center"/>
    </xf>
    <xf numFmtId="0" fontId="201" fillId="12" borderId="0" xfId="0" applyFont="1" applyFill="1" applyAlignment="1">
      <alignment horizontal="left" vertical="center"/>
    </xf>
    <xf numFmtId="0" fontId="172" fillId="16" borderId="0" xfId="0" applyFont="1" applyFill="1" applyAlignment="1">
      <alignment vertical="center"/>
    </xf>
    <xf numFmtId="0" fontId="179" fillId="6" borderId="0" xfId="0" applyFont="1" applyFill="1" applyAlignment="1">
      <alignment vertical="center"/>
    </xf>
    <xf numFmtId="9" fontId="180" fillId="16" borderId="0" xfId="2" applyFont="1" applyFill="1" applyAlignment="1">
      <alignment vertical="center"/>
    </xf>
    <xf numFmtId="0" fontId="201" fillId="0" borderId="0" xfId="0" applyFont="1" applyAlignment="1">
      <alignment horizontal="left" vertical="center"/>
    </xf>
    <xf numFmtId="0" fontId="172" fillId="17" borderId="0" xfId="0" applyFont="1" applyFill="1" applyAlignment="1">
      <alignment vertical="center"/>
    </xf>
    <xf numFmtId="0" fontId="180" fillId="6" borderId="0" xfId="0" applyFont="1" applyFill="1" applyAlignment="1">
      <alignment vertical="center"/>
    </xf>
    <xf numFmtId="9" fontId="180" fillId="17" borderId="0" xfId="2" applyFont="1" applyFill="1" applyAlignment="1">
      <alignment vertical="center"/>
    </xf>
    <xf numFmtId="0" fontId="201" fillId="15" borderId="0" xfId="0" applyFont="1" applyFill="1" applyAlignment="1">
      <alignment horizontal="left" vertical="center"/>
    </xf>
    <xf numFmtId="0" fontId="300" fillId="0" borderId="0" xfId="0" applyFont="1" applyAlignment="1">
      <alignment vertical="center"/>
    </xf>
    <xf numFmtId="0" fontId="181" fillId="19" borderId="0" xfId="0" applyFont="1" applyFill="1" applyAlignment="1">
      <alignment horizontal="left" vertical="center"/>
    </xf>
    <xf numFmtId="0" fontId="181" fillId="7" borderId="0" xfId="0" applyFont="1" applyFill="1" applyAlignment="1">
      <alignment horizontal="right" vertical="center"/>
    </xf>
    <xf numFmtId="0" fontId="169" fillId="0" borderId="0" xfId="0" applyFont="1" applyAlignment="1">
      <alignment horizontal="right" vertical="center"/>
    </xf>
    <xf numFmtId="0" fontId="169" fillId="0" borderId="0" xfId="0" applyFont="1" applyAlignment="1">
      <alignment vertical="center"/>
    </xf>
    <xf numFmtId="0" fontId="180" fillId="0" borderId="0" xfId="0" applyFont="1" applyAlignment="1">
      <alignment vertical="center"/>
    </xf>
    <xf numFmtId="0" fontId="180" fillId="20" borderId="0" xfId="0" applyFont="1" applyFill="1" applyAlignment="1">
      <alignment vertical="center"/>
    </xf>
    <xf numFmtId="0" fontId="212" fillId="0" borderId="0" xfId="0" applyFont="1" applyAlignment="1">
      <alignment vertical="center"/>
    </xf>
    <xf numFmtId="0" fontId="213" fillId="0" borderId="0" xfId="0" applyFont="1" applyAlignment="1">
      <alignment vertical="center"/>
    </xf>
    <xf numFmtId="0" fontId="301" fillId="3" borderId="0" xfId="0" applyFont="1" applyFill="1" applyAlignment="1">
      <alignment vertical="center"/>
    </xf>
    <xf numFmtId="0" fontId="302" fillId="0" borderId="0" xfId="0" applyFont="1" applyAlignment="1">
      <alignment vertical="center"/>
    </xf>
    <xf numFmtId="0" fontId="0" fillId="0" borderId="0" xfId="0" applyAlignment="1">
      <alignment horizontal="right" vertical="center"/>
    </xf>
    <xf numFmtId="0" fontId="1"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19" fillId="0" borderId="0" xfId="0" applyFont="1" applyAlignment="1">
      <alignment vertical="center"/>
    </xf>
    <xf numFmtId="0" fontId="303" fillId="0" borderId="0" xfId="0" applyFont="1" applyAlignment="1">
      <alignment vertical="center"/>
    </xf>
    <xf numFmtId="1" fontId="15" fillId="0" borderId="0" xfId="0" applyNumberFormat="1" applyFont="1" applyAlignment="1">
      <alignment horizontal="center"/>
    </xf>
    <xf numFmtId="49" fontId="17" fillId="0" borderId="0" xfId="0" applyNumberFormat="1" applyFont="1" applyAlignment="1">
      <alignment horizontal="left"/>
    </xf>
    <xf numFmtId="0" fontId="71" fillId="0" borderId="0" xfId="0" applyFont="1" applyAlignment="1"/>
    <xf numFmtId="0" fontId="70" fillId="0" borderId="0" xfId="0" applyFont="1" applyAlignment="1"/>
    <xf numFmtId="0" fontId="51" fillId="0" borderId="0" xfId="0" applyFont="1" applyFill="1" applyAlignment="1"/>
    <xf numFmtId="0" fontId="52" fillId="0" borderId="0" xfId="0" applyFont="1" applyFill="1" applyAlignment="1"/>
    <xf numFmtId="0" fontId="53" fillId="0" borderId="0" xfId="0" applyFont="1" applyFill="1" applyAlignment="1"/>
    <xf numFmtId="0" fontId="54" fillId="0" borderId="0" xfId="0" applyFont="1" applyFill="1" applyAlignment="1"/>
    <xf numFmtId="0" fontId="290" fillId="0" borderId="0" xfId="0" applyFont="1" applyAlignment="1"/>
    <xf numFmtId="0" fontId="53" fillId="0" borderId="0" xfId="0" applyFont="1" applyFill="1" applyAlignment="1">
      <alignment horizontal="left"/>
    </xf>
    <xf numFmtId="0" fontId="54" fillId="0" borderId="0" xfId="0" applyFont="1" applyFill="1" applyAlignment="1">
      <alignment horizontal="left"/>
    </xf>
    <xf numFmtId="0" fontId="51" fillId="0" borderId="0" xfId="0" applyFont="1" applyFill="1" applyAlignment="1">
      <alignment horizontal="left"/>
    </xf>
    <xf numFmtId="0" fontId="0" fillId="0" borderId="0" xfId="0" applyAlignment="1"/>
    <xf numFmtId="2" fontId="0" fillId="0" borderId="0" xfId="0" applyNumberFormat="1" applyAlignment="1">
      <alignment horizontal="center"/>
    </xf>
    <xf numFmtId="0" fontId="96" fillId="0" borderId="0" xfId="0" applyFont="1"/>
    <xf numFmtId="0" fontId="92" fillId="0" borderId="0" xfId="0" applyFont="1"/>
    <xf numFmtId="0" fontId="99" fillId="0" borderId="0" xfId="0" applyFont="1"/>
    <xf numFmtId="0" fontId="94" fillId="0" borderId="0" xfId="0" applyFont="1"/>
    <xf numFmtId="0" fontId="95" fillId="0" borderId="0" xfId="0" applyFont="1"/>
    <xf numFmtId="0" fontId="304" fillId="0" borderId="0" xfId="0" applyFont="1" applyAlignment="1">
      <alignment vertical="center"/>
    </xf>
    <xf numFmtId="0" fontId="305" fillId="0" borderId="0" xfId="0" applyFont="1"/>
    <xf numFmtId="0" fontId="92" fillId="0" borderId="0" xfId="0" applyFont="1" applyAlignment="1">
      <alignment vertical="center"/>
    </xf>
    <xf numFmtId="0" fontId="145" fillId="0" borderId="0" xfId="0" applyFont="1" applyAlignment="1">
      <alignment vertical="center"/>
    </xf>
    <xf numFmtId="0" fontId="307" fillId="5" borderId="0" xfId="0" applyFont="1" applyFill="1" applyAlignment="1">
      <alignment vertical="center"/>
    </xf>
    <xf numFmtId="0" fontId="175" fillId="0" borderId="0" xfId="0" applyFont="1" applyAlignment="1">
      <alignment horizontal="left" vertical="center"/>
    </xf>
    <xf numFmtId="0" fontId="168" fillId="0" borderId="0" xfId="0" applyFont="1" applyAlignment="1">
      <alignment vertical="center"/>
    </xf>
    <xf numFmtId="0" fontId="56" fillId="0" borderId="0" xfId="0" applyFont="1"/>
    <xf numFmtId="0" fontId="56" fillId="0" borderId="0" xfId="0" quotePrefix="1" applyFont="1" applyAlignment="1">
      <alignment horizontal="right"/>
    </xf>
    <xf numFmtId="0" fontId="201" fillId="23" borderId="0" xfId="0" applyFont="1" applyFill="1" applyAlignment="1">
      <alignment horizontal="left" vertical="center"/>
    </xf>
    <xf numFmtId="166" fontId="57" fillId="24" borderId="0" xfId="0" applyNumberFormat="1" applyFont="1" applyFill="1" applyAlignment="1">
      <alignment horizontal="left" vertical="center"/>
    </xf>
    <xf numFmtId="0" fontId="19" fillId="23" borderId="0" xfId="0" applyFont="1" applyFill="1" applyAlignment="1">
      <alignment vertical="center"/>
    </xf>
    <xf numFmtId="166" fontId="57" fillId="0" borderId="0" xfId="0" applyNumberFormat="1" applyFont="1" applyAlignment="1">
      <alignment horizontal="left" vertical="center"/>
    </xf>
    <xf numFmtId="0" fontId="308" fillId="25" borderId="0" xfId="0" applyFont="1" applyFill="1" applyAlignment="1">
      <alignment vertical="center"/>
    </xf>
    <xf numFmtId="0" fontId="306" fillId="0" borderId="0" xfId="0" applyFont="1"/>
    <xf numFmtId="0" fontId="8" fillId="0" borderId="0" xfId="0" applyFont="1" applyAlignment="1">
      <alignment horizontal="center"/>
    </xf>
    <xf numFmtId="0" fontId="137" fillId="5" borderId="0" xfId="0" applyFont="1" applyFill="1"/>
    <xf numFmtId="0" fontId="138" fillId="0" borderId="0" xfId="0" applyFont="1"/>
    <xf numFmtId="0" fontId="137" fillId="0" borderId="0" xfId="0" applyFont="1"/>
    <xf numFmtId="0" fontId="145" fillId="0" borderId="0" xfId="0" applyFont="1"/>
    <xf numFmtId="0" fontId="140" fillId="0" borderId="0" xfId="0" applyFont="1"/>
    <xf numFmtId="0" fontId="139" fillId="0" borderId="0" xfId="0" applyFont="1"/>
    <xf numFmtId="0" fontId="141" fillId="0" borderId="0" xfId="0" applyFont="1"/>
    <xf numFmtId="0" fontId="142" fillId="5" borderId="0" xfId="0" applyFont="1" applyFill="1"/>
    <xf numFmtId="0" fontId="143" fillId="0" borderId="0" xfId="0" applyFont="1"/>
    <xf numFmtId="0" fontId="137" fillId="0" borderId="0" xfId="0" applyFont="1" applyAlignment="1">
      <alignment horizontal="right"/>
    </xf>
    <xf numFmtId="0" fontId="144" fillId="5" borderId="0" xfId="0" applyFont="1" applyFill="1"/>
    <xf numFmtId="164" fontId="138" fillId="0" borderId="0" xfId="0" applyNumberFormat="1" applyFont="1" applyAlignment="1">
      <alignment horizontal="right"/>
    </xf>
    <xf numFmtId="9" fontId="140" fillId="0" borderId="0" xfId="2" applyFont="1"/>
    <xf numFmtId="0" fontId="309" fillId="0" borderId="0" xfId="0" applyFont="1" applyAlignment="1">
      <alignment vertical="center"/>
    </xf>
    <xf numFmtId="0" fontId="72" fillId="0" borderId="0" xfId="0" applyFont="1" applyAlignment="1">
      <alignment horizontal="left" vertical="center"/>
    </xf>
    <xf numFmtId="166" fontId="57" fillId="23" borderId="0" xfId="0" applyNumberFormat="1" applyFont="1" applyFill="1" applyAlignment="1">
      <alignment horizontal="left" vertical="center"/>
    </xf>
    <xf numFmtId="0" fontId="310" fillId="0" borderId="0" xfId="0" applyFont="1" applyAlignment="1">
      <alignment vertical="center"/>
    </xf>
  </cellXfs>
  <cellStyles count="4">
    <cellStyle name="Currency" xfId="3" builtinId="4"/>
    <cellStyle name="Normal" xfId="0" builtinId="0"/>
    <cellStyle name="Normal 2" xfId="1" xr:uid="{57D23CD2-88C0-43F1-AF0F-B3870AE71A7F}"/>
    <cellStyle name="Percent" xfId="2" builtinId="5"/>
  </cellStyles>
  <dxfs count="4228">
    <dxf>
      <font>
        <color theme="3" tint="-0.24994659260841701"/>
      </font>
      <fill>
        <patternFill>
          <bgColor theme="4" tint="0.59996337778862885"/>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00CC"/>
      </font>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00CC"/>
      </font>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5" tint="0.39994506668294322"/>
        </patternFill>
      </fill>
    </dxf>
    <dxf>
      <fill>
        <patternFill>
          <bgColor theme="8" tint="0.39994506668294322"/>
        </patternFill>
      </fill>
    </dxf>
    <dxf>
      <font>
        <color rgb="FF9C5700"/>
      </font>
      <fill>
        <patternFill>
          <bgColor rgb="FFFFEB9C"/>
        </patternFill>
      </fill>
    </dxf>
  </dxfs>
  <tableStyles count="0" defaultTableStyle="TableStyleMedium2" defaultPivotStyle="PivotStyleLight16"/>
  <colors>
    <mruColors>
      <color rgb="FF800080"/>
      <color rgb="FF808080"/>
      <color rgb="FFFF0066"/>
      <color rgb="FFCC6600"/>
      <color rgb="FFAA8D22"/>
      <color rgb="FFDBB929"/>
      <color rgb="FFFF9900"/>
      <color rgb="FFFF6600"/>
      <color rgb="FF99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llege%20Football%20League%20--%20Main%20Sheet%202022%20Season%20--%20Part%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llege%20Football%20League%20--%20Lineup%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erence Commissioner's Race"/>
      <sheetName val="Reffner's Selections"/>
      <sheetName val="Financial Statement "/>
      <sheetName val="Playoffs Bracket And Bowls"/>
      <sheetName val="Weekly Postseason Standings (A)"/>
      <sheetName val="CFL Future Schedules"/>
      <sheetName val="Rankings List"/>
      <sheetName val="Statistics"/>
      <sheetName val="Conference Standings 2022"/>
      <sheetName val="Top 25 Weekly Rankings"/>
      <sheetName val="Notre Dame Deal Contract"/>
      <sheetName val="Postseason Selection Procedures"/>
      <sheetName val="2022 CFL Schedule"/>
      <sheetName val="Payout Examples"/>
      <sheetName val="Commissioner's Bibl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A6" t="str">
            <v>AJ Asti</v>
          </cell>
          <cell r="B6">
            <v>2</v>
          </cell>
          <cell r="C6">
            <v>1</v>
          </cell>
          <cell r="E6">
            <v>1</v>
          </cell>
          <cell r="F6">
            <v>0</v>
          </cell>
          <cell r="H6">
            <v>0</v>
          </cell>
          <cell r="I6">
            <v>0</v>
          </cell>
          <cell r="K6">
            <v>84</v>
          </cell>
          <cell r="M6">
            <v>6</v>
          </cell>
          <cell r="O6">
            <v>180</v>
          </cell>
        </row>
        <row r="7">
          <cell r="A7" t="str">
            <v>Jake Fritz</v>
          </cell>
          <cell r="B7">
            <v>1</v>
          </cell>
          <cell r="C7">
            <v>2</v>
          </cell>
          <cell r="E7">
            <v>1</v>
          </cell>
          <cell r="F7">
            <v>0</v>
          </cell>
          <cell r="H7">
            <v>0</v>
          </cell>
          <cell r="I7">
            <v>0</v>
          </cell>
          <cell r="K7">
            <v>77</v>
          </cell>
          <cell r="M7">
            <v>11</v>
          </cell>
          <cell r="O7">
            <v>78</v>
          </cell>
        </row>
        <row r="8">
          <cell r="A8" t="str">
            <v>Lacy Nichols</v>
          </cell>
          <cell r="B8">
            <v>2</v>
          </cell>
          <cell r="C8">
            <v>1</v>
          </cell>
          <cell r="E8">
            <v>0</v>
          </cell>
          <cell r="F8">
            <v>1</v>
          </cell>
          <cell r="H8">
            <v>0</v>
          </cell>
          <cell r="I8">
            <v>0</v>
          </cell>
          <cell r="K8">
            <v>122</v>
          </cell>
          <cell r="M8">
            <v>0</v>
          </cell>
          <cell r="O8">
            <v>202</v>
          </cell>
        </row>
        <row r="9">
          <cell r="A9" t="str">
            <v>Ryan Krucke</v>
          </cell>
          <cell r="B9">
            <v>2</v>
          </cell>
          <cell r="C9">
            <v>1</v>
          </cell>
          <cell r="E9">
            <v>1</v>
          </cell>
          <cell r="F9">
            <v>0</v>
          </cell>
          <cell r="H9">
            <v>0</v>
          </cell>
          <cell r="I9">
            <v>0</v>
          </cell>
          <cell r="K9">
            <v>87</v>
          </cell>
          <cell r="M9">
            <v>7</v>
          </cell>
          <cell r="O9">
            <v>184</v>
          </cell>
        </row>
        <row r="10">
          <cell r="A10" t="str">
            <v>Scott Anderson</v>
          </cell>
          <cell r="B10">
            <v>2</v>
          </cell>
          <cell r="C10">
            <v>1</v>
          </cell>
          <cell r="E10">
            <v>0</v>
          </cell>
          <cell r="F10">
            <v>1</v>
          </cell>
          <cell r="H10">
            <v>0</v>
          </cell>
          <cell r="I10">
            <v>0</v>
          </cell>
          <cell r="K10">
            <v>72</v>
          </cell>
          <cell r="M10">
            <v>20</v>
          </cell>
          <cell r="O10">
            <v>172</v>
          </cell>
        </row>
        <row r="11">
          <cell r="A11" t="str">
            <v>Scotty Asti</v>
          </cell>
          <cell r="B11">
            <v>3</v>
          </cell>
          <cell r="C11">
            <v>0</v>
          </cell>
          <cell r="E11">
            <v>1</v>
          </cell>
          <cell r="F11">
            <v>0</v>
          </cell>
          <cell r="H11">
            <v>0</v>
          </cell>
          <cell r="I11">
            <v>0</v>
          </cell>
          <cell r="K11">
            <v>148</v>
          </cell>
          <cell r="M11">
            <v>29</v>
          </cell>
          <cell r="O11">
            <v>367</v>
          </cell>
        </row>
        <row r="15">
          <cell r="A15" t="str">
            <v>Bucky Pollick</v>
          </cell>
          <cell r="B15">
            <v>2</v>
          </cell>
          <cell r="C15">
            <v>1</v>
          </cell>
          <cell r="E15">
            <v>0</v>
          </cell>
          <cell r="F15">
            <v>1</v>
          </cell>
          <cell r="H15">
            <v>0</v>
          </cell>
          <cell r="I15">
            <v>0</v>
          </cell>
          <cell r="K15">
            <v>104</v>
          </cell>
          <cell r="M15">
            <v>0</v>
          </cell>
          <cell r="O15">
            <v>184</v>
          </cell>
        </row>
        <row r="16">
          <cell r="A16" t="str">
            <v>Chuck Nunamaker</v>
          </cell>
          <cell r="B16">
            <v>2</v>
          </cell>
          <cell r="C16">
            <v>1</v>
          </cell>
          <cell r="E16">
            <v>1</v>
          </cell>
          <cell r="F16">
            <v>0</v>
          </cell>
          <cell r="H16">
            <v>0</v>
          </cell>
          <cell r="I16">
            <v>0</v>
          </cell>
          <cell r="K16">
            <v>63</v>
          </cell>
          <cell r="M16">
            <v>3</v>
          </cell>
          <cell r="O16">
            <v>156</v>
          </cell>
        </row>
        <row r="17">
          <cell r="A17" t="str">
            <v>Dan Decker</v>
          </cell>
          <cell r="B17">
            <v>2</v>
          </cell>
          <cell r="C17">
            <v>1</v>
          </cell>
          <cell r="E17">
            <v>1</v>
          </cell>
          <cell r="F17">
            <v>0</v>
          </cell>
          <cell r="H17">
            <v>0</v>
          </cell>
          <cell r="I17">
            <v>0</v>
          </cell>
          <cell r="K17">
            <v>106</v>
          </cell>
          <cell r="M17">
            <v>4</v>
          </cell>
          <cell r="O17">
            <v>200</v>
          </cell>
        </row>
        <row r="18">
          <cell r="A18" t="str">
            <v>Jim Allegretto</v>
          </cell>
          <cell r="B18">
            <v>1</v>
          </cell>
          <cell r="C18">
            <v>2</v>
          </cell>
          <cell r="E18">
            <v>0</v>
          </cell>
          <cell r="F18">
            <v>1</v>
          </cell>
          <cell r="H18">
            <v>0</v>
          </cell>
          <cell r="I18">
            <v>0</v>
          </cell>
          <cell r="K18">
            <v>83</v>
          </cell>
          <cell r="M18">
            <v>5</v>
          </cell>
          <cell r="O18">
            <v>68</v>
          </cell>
        </row>
        <row r="19">
          <cell r="A19" t="str">
            <v>Ryan Smith</v>
          </cell>
          <cell r="B19">
            <v>1</v>
          </cell>
          <cell r="C19">
            <v>2</v>
          </cell>
          <cell r="E19">
            <v>0</v>
          </cell>
          <cell r="F19">
            <v>1</v>
          </cell>
          <cell r="H19">
            <v>0</v>
          </cell>
          <cell r="I19">
            <v>0</v>
          </cell>
          <cell r="K19">
            <v>111</v>
          </cell>
          <cell r="M19">
            <v>9</v>
          </cell>
          <cell r="O19">
            <v>100</v>
          </cell>
        </row>
        <row r="20">
          <cell r="A20" t="str">
            <v>Shay Annis</v>
          </cell>
          <cell r="B20">
            <v>1</v>
          </cell>
          <cell r="C20">
            <v>2</v>
          </cell>
          <cell r="E20">
            <v>0</v>
          </cell>
          <cell r="F20">
            <v>1</v>
          </cell>
          <cell r="H20">
            <v>0</v>
          </cell>
          <cell r="I20">
            <v>0</v>
          </cell>
          <cell r="K20">
            <v>67</v>
          </cell>
          <cell r="M20">
            <v>13</v>
          </cell>
          <cell r="O20">
            <v>60</v>
          </cell>
        </row>
        <row r="24">
          <cell r="A24" t="str">
            <v>Joe Haines</v>
          </cell>
          <cell r="B24">
            <v>1</v>
          </cell>
          <cell r="C24">
            <v>2</v>
          </cell>
          <cell r="E24">
            <v>0</v>
          </cell>
          <cell r="F24">
            <v>0</v>
          </cell>
          <cell r="H24">
            <v>0</v>
          </cell>
          <cell r="I24">
            <v>0</v>
          </cell>
          <cell r="K24">
            <v>56</v>
          </cell>
          <cell r="M24">
            <v>16</v>
          </cell>
          <cell r="O24">
            <v>52</v>
          </cell>
        </row>
        <row r="25">
          <cell r="A25" t="str">
            <v>John Bellina</v>
          </cell>
          <cell r="B25">
            <v>0</v>
          </cell>
          <cell r="C25">
            <v>3</v>
          </cell>
          <cell r="E25">
            <v>0</v>
          </cell>
          <cell r="F25">
            <v>0</v>
          </cell>
          <cell r="H25">
            <v>0</v>
          </cell>
          <cell r="I25">
            <v>0</v>
          </cell>
          <cell r="K25">
            <v>63</v>
          </cell>
          <cell r="M25">
            <v>13</v>
          </cell>
          <cell r="O25">
            <v>-44</v>
          </cell>
        </row>
        <row r="26">
          <cell r="A26" t="str">
            <v>Max Dush</v>
          </cell>
          <cell r="B26">
            <v>1</v>
          </cell>
          <cell r="C26">
            <v>2</v>
          </cell>
          <cell r="E26">
            <v>0</v>
          </cell>
          <cell r="F26">
            <v>0</v>
          </cell>
          <cell r="H26">
            <v>0</v>
          </cell>
          <cell r="I26">
            <v>0</v>
          </cell>
          <cell r="K26">
            <v>86</v>
          </cell>
          <cell r="M26">
            <v>13</v>
          </cell>
          <cell r="O26">
            <v>79</v>
          </cell>
        </row>
        <row r="27">
          <cell r="A27" t="str">
            <v>Nate McFadden</v>
          </cell>
          <cell r="B27">
            <v>1</v>
          </cell>
          <cell r="C27">
            <v>2</v>
          </cell>
          <cell r="E27">
            <v>0</v>
          </cell>
          <cell r="F27">
            <v>0</v>
          </cell>
          <cell r="H27">
            <v>0</v>
          </cell>
          <cell r="I27">
            <v>0</v>
          </cell>
          <cell r="K27">
            <v>93</v>
          </cell>
          <cell r="M27">
            <v>6</v>
          </cell>
          <cell r="O27">
            <v>79</v>
          </cell>
        </row>
        <row r="28">
          <cell r="A28" t="str">
            <v>Paul Bellina</v>
          </cell>
          <cell r="B28">
            <v>1</v>
          </cell>
          <cell r="C28">
            <v>2</v>
          </cell>
          <cell r="E28">
            <v>0</v>
          </cell>
          <cell r="F28">
            <v>0</v>
          </cell>
          <cell r="H28">
            <v>0</v>
          </cell>
          <cell r="I28">
            <v>0</v>
          </cell>
          <cell r="K28">
            <v>90</v>
          </cell>
          <cell r="M28">
            <v>0</v>
          </cell>
          <cell r="O28">
            <v>70</v>
          </cell>
        </row>
        <row r="29">
          <cell r="A29" t="str">
            <v>Tom Goodreau</v>
          </cell>
          <cell r="B29">
            <v>2</v>
          </cell>
          <cell r="C29">
            <v>1</v>
          </cell>
          <cell r="E29">
            <v>0</v>
          </cell>
          <cell r="F29">
            <v>0</v>
          </cell>
          <cell r="H29">
            <v>0</v>
          </cell>
          <cell r="I29">
            <v>0</v>
          </cell>
          <cell r="K29">
            <v>84</v>
          </cell>
          <cell r="M29">
            <v>18</v>
          </cell>
          <cell r="O29">
            <v>182</v>
          </cell>
        </row>
        <row r="30">
          <cell r="A30" t="str">
            <v>Tony Azzato</v>
          </cell>
          <cell r="B30">
            <v>1</v>
          </cell>
          <cell r="C30">
            <v>2</v>
          </cell>
          <cell r="E30">
            <v>0</v>
          </cell>
          <cell r="F30">
            <v>0</v>
          </cell>
          <cell r="H30">
            <v>0</v>
          </cell>
          <cell r="I30">
            <v>0</v>
          </cell>
          <cell r="K30">
            <v>79</v>
          </cell>
          <cell r="M30">
            <v>7</v>
          </cell>
          <cell r="O30">
            <v>66</v>
          </cell>
        </row>
        <row r="31">
          <cell r="A31" t="str">
            <v>Tyler Daniels</v>
          </cell>
          <cell r="B31">
            <v>3</v>
          </cell>
          <cell r="C31">
            <v>0</v>
          </cell>
          <cell r="E31">
            <v>0</v>
          </cell>
          <cell r="F31">
            <v>0</v>
          </cell>
          <cell r="H31">
            <v>0</v>
          </cell>
          <cell r="I31">
            <v>0</v>
          </cell>
          <cell r="K31">
            <v>114</v>
          </cell>
          <cell r="M31">
            <v>15</v>
          </cell>
          <cell r="O31">
            <v>309</v>
          </cell>
        </row>
        <row r="35">
          <cell r="A35" t="str">
            <v>Garrett Beaver</v>
          </cell>
          <cell r="B35">
            <v>2</v>
          </cell>
          <cell r="C35">
            <v>1</v>
          </cell>
          <cell r="E35">
            <v>0</v>
          </cell>
          <cell r="F35">
            <v>0</v>
          </cell>
          <cell r="H35">
            <v>0</v>
          </cell>
          <cell r="I35">
            <v>0</v>
          </cell>
          <cell r="K35">
            <v>102</v>
          </cell>
          <cell r="M35">
            <v>14</v>
          </cell>
          <cell r="O35">
            <v>196</v>
          </cell>
        </row>
        <row r="36">
          <cell r="A36" t="str">
            <v>Jimmy Brown</v>
          </cell>
          <cell r="B36">
            <v>2</v>
          </cell>
          <cell r="C36">
            <v>1</v>
          </cell>
          <cell r="E36">
            <v>0</v>
          </cell>
          <cell r="F36">
            <v>0</v>
          </cell>
          <cell r="H36">
            <v>0</v>
          </cell>
          <cell r="I36">
            <v>0</v>
          </cell>
          <cell r="K36">
            <v>115</v>
          </cell>
          <cell r="M36">
            <v>6</v>
          </cell>
          <cell r="O36">
            <v>201</v>
          </cell>
        </row>
        <row r="37">
          <cell r="A37" t="str">
            <v>Mike Samick</v>
          </cell>
          <cell r="B37">
            <v>1</v>
          </cell>
          <cell r="C37">
            <v>2</v>
          </cell>
          <cell r="E37">
            <v>0</v>
          </cell>
          <cell r="F37">
            <v>0</v>
          </cell>
          <cell r="H37">
            <v>0</v>
          </cell>
          <cell r="I37">
            <v>0</v>
          </cell>
          <cell r="K37">
            <v>112</v>
          </cell>
          <cell r="M37">
            <v>3</v>
          </cell>
          <cell r="O37">
            <v>95</v>
          </cell>
        </row>
        <row r="38">
          <cell r="A38" t="str">
            <v>Nate Steis</v>
          </cell>
          <cell r="B38">
            <v>1</v>
          </cell>
          <cell r="C38">
            <v>1</v>
          </cell>
          <cell r="E38">
            <v>0</v>
          </cell>
          <cell r="F38">
            <v>0</v>
          </cell>
          <cell r="H38">
            <v>0</v>
          </cell>
          <cell r="I38">
            <v>0</v>
          </cell>
          <cell r="K38">
            <v>58</v>
          </cell>
          <cell r="M38">
            <v>9</v>
          </cell>
          <cell r="O38">
            <v>177</v>
          </cell>
        </row>
        <row r="39">
          <cell r="A39" t="str">
            <v>Rich Lill</v>
          </cell>
          <cell r="B39">
            <v>3</v>
          </cell>
          <cell r="C39">
            <v>0</v>
          </cell>
          <cell r="E39">
            <v>0</v>
          </cell>
          <cell r="F39">
            <v>0</v>
          </cell>
          <cell r="H39">
            <v>0</v>
          </cell>
          <cell r="I39">
            <v>0</v>
          </cell>
          <cell r="K39">
            <v>94</v>
          </cell>
          <cell r="M39">
            <v>26</v>
          </cell>
          <cell r="O39">
            <v>300</v>
          </cell>
        </row>
        <row r="40">
          <cell r="A40" t="str">
            <v>Wes Struble</v>
          </cell>
          <cell r="B40">
            <v>2</v>
          </cell>
          <cell r="C40">
            <v>1</v>
          </cell>
          <cell r="E40">
            <v>0</v>
          </cell>
          <cell r="F40">
            <v>0</v>
          </cell>
          <cell r="H40">
            <v>0</v>
          </cell>
          <cell r="I40">
            <v>0</v>
          </cell>
          <cell r="K40">
            <v>99</v>
          </cell>
          <cell r="M40">
            <v>6</v>
          </cell>
          <cell r="O40">
            <v>185</v>
          </cell>
        </row>
        <row r="44">
          <cell r="A44" t="str">
            <v>Andrew Lashinsky</v>
          </cell>
          <cell r="B44">
            <v>2</v>
          </cell>
          <cell r="C44">
            <v>1</v>
          </cell>
          <cell r="E44">
            <v>0</v>
          </cell>
          <cell r="F44">
            <v>0</v>
          </cell>
          <cell r="H44">
            <v>0</v>
          </cell>
          <cell r="I44">
            <v>0</v>
          </cell>
          <cell r="K44">
            <v>75</v>
          </cell>
          <cell r="M44">
            <v>24</v>
          </cell>
          <cell r="O44">
            <v>179</v>
          </cell>
        </row>
        <row r="45">
          <cell r="A45" t="str">
            <v>Elliot Norton</v>
          </cell>
          <cell r="B45">
            <v>0</v>
          </cell>
          <cell r="C45">
            <v>3</v>
          </cell>
          <cell r="E45">
            <v>0</v>
          </cell>
          <cell r="F45">
            <v>0</v>
          </cell>
          <cell r="H45">
            <v>0</v>
          </cell>
          <cell r="I45">
            <v>0</v>
          </cell>
          <cell r="K45">
            <v>89</v>
          </cell>
          <cell r="M45">
            <v>0</v>
          </cell>
          <cell r="O45">
            <v>-31</v>
          </cell>
        </row>
        <row r="46">
          <cell r="A46" t="str">
            <v>Jeffrey Rodgers</v>
          </cell>
          <cell r="B46">
            <v>1</v>
          </cell>
          <cell r="C46">
            <v>2</v>
          </cell>
          <cell r="E46">
            <v>0</v>
          </cell>
          <cell r="F46">
            <v>0</v>
          </cell>
          <cell r="H46">
            <v>0</v>
          </cell>
          <cell r="I46">
            <v>0</v>
          </cell>
          <cell r="K46">
            <v>79</v>
          </cell>
          <cell r="M46">
            <v>0</v>
          </cell>
          <cell r="O46">
            <v>59</v>
          </cell>
        </row>
        <row r="47">
          <cell r="A47" t="str">
            <v>John Andrews</v>
          </cell>
          <cell r="B47">
            <v>1</v>
          </cell>
          <cell r="C47">
            <v>2</v>
          </cell>
          <cell r="E47">
            <v>0</v>
          </cell>
          <cell r="F47">
            <v>0</v>
          </cell>
          <cell r="H47">
            <v>0</v>
          </cell>
          <cell r="I47">
            <v>0</v>
          </cell>
          <cell r="K47">
            <v>74</v>
          </cell>
          <cell r="M47">
            <v>0</v>
          </cell>
          <cell r="O47">
            <v>54</v>
          </cell>
        </row>
        <row r="48">
          <cell r="A48" t="str">
            <v>John Clark</v>
          </cell>
          <cell r="B48">
            <v>0</v>
          </cell>
          <cell r="C48">
            <v>3</v>
          </cell>
          <cell r="E48">
            <v>0</v>
          </cell>
          <cell r="F48">
            <v>0</v>
          </cell>
          <cell r="H48">
            <v>0</v>
          </cell>
          <cell r="I48">
            <v>0</v>
          </cell>
          <cell r="K48">
            <v>46</v>
          </cell>
          <cell r="M48">
            <v>18</v>
          </cell>
          <cell r="O48">
            <v>-56</v>
          </cell>
        </row>
        <row r="49">
          <cell r="A49" t="str">
            <v>Ken Baum</v>
          </cell>
          <cell r="B49">
            <v>0</v>
          </cell>
          <cell r="C49">
            <v>3</v>
          </cell>
          <cell r="E49">
            <v>0</v>
          </cell>
          <cell r="F49">
            <v>0</v>
          </cell>
          <cell r="H49">
            <v>0</v>
          </cell>
          <cell r="I49">
            <v>0</v>
          </cell>
          <cell r="K49">
            <v>42</v>
          </cell>
          <cell r="M49">
            <v>0</v>
          </cell>
          <cell r="O49">
            <v>-78</v>
          </cell>
        </row>
        <row r="53">
          <cell r="A53" t="str">
            <v>Cameron Hughes</v>
          </cell>
          <cell r="B53">
            <v>2</v>
          </cell>
          <cell r="C53">
            <v>1</v>
          </cell>
          <cell r="E53">
            <v>0</v>
          </cell>
          <cell r="F53">
            <v>0</v>
          </cell>
          <cell r="H53">
            <v>0</v>
          </cell>
          <cell r="I53">
            <v>0</v>
          </cell>
          <cell r="K53">
            <v>86</v>
          </cell>
          <cell r="M53">
            <v>13</v>
          </cell>
          <cell r="O53">
            <v>179</v>
          </cell>
        </row>
        <row r="54">
          <cell r="A54" t="str">
            <v>Jake Scott</v>
          </cell>
          <cell r="B54">
            <v>2</v>
          </cell>
          <cell r="C54">
            <v>1</v>
          </cell>
          <cell r="E54">
            <v>0</v>
          </cell>
          <cell r="F54">
            <v>0</v>
          </cell>
          <cell r="H54">
            <v>0</v>
          </cell>
          <cell r="I54">
            <v>0</v>
          </cell>
          <cell r="K54">
            <v>119</v>
          </cell>
          <cell r="M54">
            <v>23</v>
          </cell>
          <cell r="O54">
            <v>222</v>
          </cell>
        </row>
        <row r="55">
          <cell r="A55" t="str">
            <v>Kyle Burns</v>
          </cell>
          <cell r="B55">
            <v>1</v>
          </cell>
          <cell r="C55">
            <v>2</v>
          </cell>
          <cell r="E55">
            <v>0</v>
          </cell>
          <cell r="F55">
            <v>0</v>
          </cell>
          <cell r="H55">
            <v>0</v>
          </cell>
          <cell r="I55">
            <v>0</v>
          </cell>
          <cell r="K55">
            <v>47</v>
          </cell>
          <cell r="M55">
            <v>20</v>
          </cell>
          <cell r="O55">
            <v>47</v>
          </cell>
        </row>
        <row r="56">
          <cell r="A56" t="str">
            <v>Matt Heindl</v>
          </cell>
          <cell r="B56">
            <v>1</v>
          </cell>
          <cell r="C56">
            <v>1</v>
          </cell>
          <cell r="E56">
            <v>0</v>
          </cell>
          <cell r="F56">
            <v>0</v>
          </cell>
          <cell r="H56">
            <v>0</v>
          </cell>
          <cell r="I56">
            <v>0</v>
          </cell>
          <cell r="K56">
            <v>47</v>
          </cell>
          <cell r="M56">
            <v>23</v>
          </cell>
          <cell r="O56">
            <v>180</v>
          </cell>
        </row>
        <row r="57">
          <cell r="A57" t="str">
            <v>Shannon Dodson</v>
          </cell>
          <cell r="B57">
            <v>2</v>
          </cell>
          <cell r="C57">
            <v>1</v>
          </cell>
          <cell r="E57">
            <v>0</v>
          </cell>
          <cell r="F57">
            <v>0</v>
          </cell>
          <cell r="H57">
            <v>0</v>
          </cell>
          <cell r="I57">
            <v>0</v>
          </cell>
          <cell r="K57">
            <v>73</v>
          </cell>
          <cell r="M57">
            <v>17</v>
          </cell>
          <cell r="O57">
            <v>170</v>
          </cell>
        </row>
        <row r="61">
          <cell r="A61" t="str">
            <v>Ben Groseclose</v>
          </cell>
          <cell r="B61">
            <v>2</v>
          </cell>
          <cell r="C61">
            <v>1</v>
          </cell>
          <cell r="E61">
            <v>0</v>
          </cell>
          <cell r="F61">
            <v>0</v>
          </cell>
          <cell r="H61">
            <v>0</v>
          </cell>
          <cell r="I61">
            <v>0</v>
          </cell>
          <cell r="K61">
            <v>99</v>
          </cell>
          <cell r="M61">
            <v>10</v>
          </cell>
          <cell r="O61">
            <v>189</v>
          </cell>
        </row>
        <row r="62">
          <cell r="A62" t="str">
            <v>Dean Dinsmore</v>
          </cell>
          <cell r="B62">
            <v>0</v>
          </cell>
          <cell r="C62">
            <v>2</v>
          </cell>
          <cell r="E62">
            <v>0</v>
          </cell>
          <cell r="F62">
            <v>0</v>
          </cell>
          <cell r="H62">
            <v>0</v>
          </cell>
          <cell r="I62">
            <v>0</v>
          </cell>
          <cell r="K62">
            <v>47</v>
          </cell>
          <cell r="M62">
            <v>2</v>
          </cell>
          <cell r="O62">
            <v>59</v>
          </cell>
        </row>
        <row r="63">
          <cell r="A63" t="str">
            <v>Trevor Dinsmore</v>
          </cell>
          <cell r="B63">
            <v>0</v>
          </cell>
          <cell r="C63">
            <v>2</v>
          </cell>
          <cell r="E63">
            <v>0</v>
          </cell>
          <cell r="F63">
            <v>0</v>
          </cell>
          <cell r="H63">
            <v>0</v>
          </cell>
          <cell r="I63">
            <v>0</v>
          </cell>
          <cell r="K63">
            <v>58</v>
          </cell>
          <cell r="M63">
            <v>7</v>
          </cell>
          <cell r="O63">
            <v>75</v>
          </cell>
        </row>
        <row r="64">
          <cell r="A64" t="str">
            <v>Trevor Sites</v>
          </cell>
          <cell r="B64">
            <v>1</v>
          </cell>
          <cell r="C64">
            <v>2</v>
          </cell>
          <cell r="E64">
            <v>0</v>
          </cell>
          <cell r="F64">
            <v>0</v>
          </cell>
          <cell r="H64">
            <v>0</v>
          </cell>
          <cell r="I64">
            <v>0</v>
          </cell>
          <cell r="K64">
            <v>63</v>
          </cell>
          <cell r="M64">
            <v>7</v>
          </cell>
          <cell r="O64">
            <v>50</v>
          </cell>
        </row>
        <row r="65">
          <cell r="A65" t="str">
            <v>Vishal Adusumilli</v>
          </cell>
          <cell r="B65">
            <v>3</v>
          </cell>
          <cell r="C65">
            <v>0</v>
          </cell>
          <cell r="E65">
            <v>0</v>
          </cell>
          <cell r="F65">
            <v>0</v>
          </cell>
          <cell r="H65">
            <v>0</v>
          </cell>
          <cell r="I65">
            <v>0</v>
          </cell>
          <cell r="K65">
            <v>87</v>
          </cell>
          <cell r="M65">
            <v>16</v>
          </cell>
          <cell r="O65">
            <v>283</v>
          </cell>
        </row>
        <row r="69">
          <cell r="A69" t="str">
            <v>Jake Mercer</v>
          </cell>
          <cell r="B69">
            <v>1</v>
          </cell>
          <cell r="C69">
            <v>1</v>
          </cell>
          <cell r="E69">
            <v>0</v>
          </cell>
          <cell r="F69">
            <v>0</v>
          </cell>
          <cell r="H69">
            <v>0</v>
          </cell>
          <cell r="I69">
            <v>0</v>
          </cell>
          <cell r="K69">
            <v>44</v>
          </cell>
          <cell r="M69">
            <v>14</v>
          </cell>
          <cell r="O69">
            <v>168</v>
          </cell>
        </row>
        <row r="70">
          <cell r="A70" t="str">
            <v>Nick Detz</v>
          </cell>
          <cell r="B70">
            <v>0</v>
          </cell>
          <cell r="C70">
            <v>3</v>
          </cell>
          <cell r="E70">
            <v>0</v>
          </cell>
          <cell r="F70">
            <v>0</v>
          </cell>
          <cell r="H70">
            <v>0</v>
          </cell>
          <cell r="I70">
            <v>0</v>
          </cell>
          <cell r="K70">
            <v>78</v>
          </cell>
          <cell r="M70">
            <v>3</v>
          </cell>
          <cell r="O70">
            <v>-39</v>
          </cell>
        </row>
        <row r="71">
          <cell r="A71" t="str">
            <v>Noah Bieniek</v>
          </cell>
          <cell r="B71">
            <v>1</v>
          </cell>
          <cell r="C71">
            <v>2</v>
          </cell>
          <cell r="E71">
            <v>0</v>
          </cell>
          <cell r="F71">
            <v>0</v>
          </cell>
          <cell r="H71">
            <v>0</v>
          </cell>
          <cell r="I71">
            <v>0</v>
          </cell>
          <cell r="K71">
            <v>89</v>
          </cell>
          <cell r="M71">
            <v>24</v>
          </cell>
          <cell r="O71">
            <v>93</v>
          </cell>
        </row>
        <row r="72">
          <cell r="A72" t="str">
            <v>TJ Stephens</v>
          </cell>
          <cell r="B72">
            <v>1</v>
          </cell>
          <cell r="C72">
            <v>1</v>
          </cell>
          <cell r="E72">
            <v>0</v>
          </cell>
          <cell r="F72">
            <v>0</v>
          </cell>
          <cell r="H72">
            <v>0</v>
          </cell>
          <cell r="I72">
            <v>0</v>
          </cell>
          <cell r="K72">
            <v>32</v>
          </cell>
          <cell r="M72">
            <v>17</v>
          </cell>
          <cell r="O72">
            <v>159</v>
          </cell>
        </row>
        <row r="73">
          <cell r="A73" t="str">
            <v>Trey Staunch</v>
          </cell>
          <cell r="B73">
            <v>1</v>
          </cell>
          <cell r="C73">
            <v>2</v>
          </cell>
          <cell r="E73">
            <v>0</v>
          </cell>
          <cell r="F73">
            <v>0</v>
          </cell>
          <cell r="H73">
            <v>0</v>
          </cell>
          <cell r="I73">
            <v>0</v>
          </cell>
          <cell r="K73">
            <v>82</v>
          </cell>
          <cell r="M73">
            <v>16</v>
          </cell>
          <cell r="O73">
            <v>78</v>
          </cell>
        </row>
        <row r="77">
          <cell r="A77" t="str">
            <v>Alex Topor</v>
          </cell>
          <cell r="B77">
            <v>2</v>
          </cell>
          <cell r="C77">
            <v>1</v>
          </cell>
          <cell r="E77">
            <v>0</v>
          </cell>
          <cell r="F77">
            <v>0</v>
          </cell>
          <cell r="H77">
            <v>0</v>
          </cell>
          <cell r="I77">
            <v>0</v>
          </cell>
          <cell r="K77">
            <v>62</v>
          </cell>
          <cell r="M77">
            <v>3</v>
          </cell>
          <cell r="O77">
            <v>145</v>
          </cell>
        </row>
        <row r="78">
          <cell r="A78" t="str">
            <v>Forrest Works</v>
          </cell>
          <cell r="B78">
            <v>1</v>
          </cell>
          <cell r="C78">
            <v>2</v>
          </cell>
          <cell r="E78">
            <v>0</v>
          </cell>
          <cell r="F78">
            <v>0</v>
          </cell>
          <cell r="H78">
            <v>0</v>
          </cell>
          <cell r="I78">
            <v>0</v>
          </cell>
          <cell r="K78">
            <v>104</v>
          </cell>
          <cell r="M78">
            <v>32</v>
          </cell>
          <cell r="O78">
            <v>116</v>
          </cell>
        </row>
        <row r="79">
          <cell r="A79" t="str">
            <v>Luke Bobby</v>
          </cell>
          <cell r="B79">
            <v>2</v>
          </cell>
          <cell r="C79">
            <v>0</v>
          </cell>
          <cell r="E79">
            <v>0</v>
          </cell>
          <cell r="F79">
            <v>0</v>
          </cell>
          <cell r="H79">
            <v>0</v>
          </cell>
          <cell r="I79">
            <v>0</v>
          </cell>
          <cell r="K79">
            <v>64</v>
          </cell>
          <cell r="M79">
            <v>9</v>
          </cell>
          <cell r="O79">
            <v>283</v>
          </cell>
        </row>
        <row r="80">
          <cell r="A80" t="str">
            <v>Mark Spruill</v>
          </cell>
          <cell r="B80">
            <v>2</v>
          </cell>
          <cell r="C80">
            <v>0</v>
          </cell>
          <cell r="E80">
            <v>0</v>
          </cell>
          <cell r="F80">
            <v>0</v>
          </cell>
          <cell r="H80">
            <v>0</v>
          </cell>
          <cell r="I80">
            <v>0</v>
          </cell>
          <cell r="K80">
            <v>64</v>
          </cell>
          <cell r="M80">
            <v>0</v>
          </cell>
          <cell r="O80">
            <v>274</v>
          </cell>
        </row>
        <row r="81">
          <cell r="A81" t="str">
            <v>Nathan Munsee</v>
          </cell>
          <cell r="B81">
            <v>1</v>
          </cell>
          <cell r="C81">
            <v>2</v>
          </cell>
          <cell r="E81">
            <v>0</v>
          </cell>
          <cell r="F81">
            <v>0</v>
          </cell>
          <cell r="H81">
            <v>0</v>
          </cell>
          <cell r="I81">
            <v>0</v>
          </cell>
          <cell r="K81">
            <v>91</v>
          </cell>
          <cell r="M81">
            <v>12</v>
          </cell>
          <cell r="O81">
            <v>83</v>
          </cell>
        </row>
        <row r="85">
          <cell r="A85" t="str">
            <v>Aaron Danko</v>
          </cell>
          <cell r="B85">
            <v>2</v>
          </cell>
          <cell r="C85">
            <v>1</v>
          </cell>
          <cell r="E85">
            <v>0</v>
          </cell>
          <cell r="F85">
            <v>0</v>
          </cell>
          <cell r="H85">
            <v>0</v>
          </cell>
          <cell r="I85">
            <v>0</v>
          </cell>
          <cell r="K85">
            <v>88</v>
          </cell>
          <cell r="M85">
            <v>10</v>
          </cell>
          <cell r="O85">
            <v>178</v>
          </cell>
        </row>
        <row r="86">
          <cell r="A86" t="str">
            <v>Andrew Ofsonka</v>
          </cell>
          <cell r="B86">
            <v>1</v>
          </cell>
          <cell r="C86">
            <v>2</v>
          </cell>
          <cell r="E86">
            <v>0</v>
          </cell>
          <cell r="F86">
            <v>0</v>
          </cell>
          <cell r="H86">
            <v>0</v>
          </cell>
          <cell r="I86">
            <v>0</v>
          </cell>
          <cell r="K86">
            <v>69</v>
          </cell>
          <cell r="M86">
            <v>18</v>
          </cell>
          <cell r="O86">
            <v>67</v>
          </cell>
        </row>
        <row r="87">
          <cell r="A87" t="str">
            <v>Brenton Stevens</v>
          </cell>
          <cell r="B87">
            <v>2</v>
          </cell>
          <cell r="C87">
            <v>1</v>
          </cell>
          <cell r="E87">
            <v>0</v>
          </cell>
          <cell r="F87">
            <v>0</v>
          </cell>
          <cell r="H87">
            <v>0</v>
          </cell>
          <cell r="I87">
            <v>0</v>
          </cell>
          <cell r="K87">
            <v>95</v>
          </cell>
          <cell r="M87">
            <v>2</v>
          </cell>
          <cell r="O87">
            <v>177</v>
          </cell>
        </row>
        <row r="88">
          <cell r="A88" t="str">
            <v>Jared Lemin</v>
          </cell>
          <cell r="B88">
            <v>2</v>
          </cell>
          <cell r="C88">
            <v>1</v>
          </cell>
          <cell r="E88">
            <v>0</v>
          </cell>
          <cell r="F88">
            <v>0</v>
          </cell>
          <cell r="H88">
            <v>0</v>
          </cell>
          <cell r="I88">
            <v>0</v>
          </cell>
          <cell r="K88">
            <v>113</v>
          </cell>
          <cell r="M88">
            <v>6</v>
          </cell>
          <cell r="O88">
            <v>199</v>
          </cell>
        </row>
        <row r="89">
          <cell r="A89" t="str">
            <v>Matt Rogers</v>
          </cell>
          <cell r="B89">
            <v>2</v>
          </cell>
          <cell r="C89">
            <v>1</v>
          </cell>
          <cell r="E89">
            <v>0</v>
          </cell>
          <cell r="F89">
            <v>0</v>
          </cell>
          <cell r="H89">
            <v>0</v>
          </cell>
          <cell r="I89">
            <v>0</v>
          </cell>
          <cell r="K89">
            <v>115</v>
          </cell>
          <cell r="M89">
            <v>7</v>
          </cell>
          <cell r="O89">
            <v>202</v>
          </cell>
        </row>
        <row r="90">
          <cell r="A90" t="str">
            <v>Mike Tribout</v>
          </cell>
          <cell r="B90">
            <v>3</v>
          </cell>
          <cell r="C90">
            <v>0</v>
          </cell>
          <cell r="E90">
            <v>0</v>
          </cell>
          <cell r="F90">
            <v>0</v>
          </cell>
          <cell r="H90">
            <v>0</v>
          </cell>
          <cell r="I90">
            <v>0</v>
          </cell>
          <cell r="K90">
            <v>113</v>
          </cell>
          <cell r="M90">
            <v>32</v>
          </cell>
          <cell r="O90">
            <v>325</v>
          </cell>
        </row>
        <row r="91">
          <cell r="A91" t="str">
            <v>TJ Pedersen</v>
          </cell>
          <cell r="B91">
            <v>1</v>
          </cell>
          <cell r="C91">
            <v>2</v>
          </cell>
          <cell r="E91">
            <v>0</v>
          </cell>
          <cell r="F91">
            <v>0</v>
          </cell>
          <cell r="H91">
            <v>0</v>
          </cell>
          <cell r="I91">
            <v>0</v>
          </cell>
          <cell r="K91">
            <v>80</v>
          </cell>
          <cell r="M91">
            <v>32</v>
          </cell>
          <cell r="O91">
            <v>92</v>
          </cell>
        </row>
        <row r="92">
          <cell r="A92" t="str">
            <v>Will Meadow</v>
          </cell>
          <cell r="B92">
            <v>2</v>
          </cell>
          <cell r="C92">
            <v>1</v>
          </cell>
          <cell r="E92">
            <v>0</v>
          </cell>
          <cell r="F92">
            <v>0</v>
          </cell>
          <cell r="H92">
            <v>0</v>
          </cell>
          <cell r="I92">
            <v>0</v>
          </cell>
          <cell r="K92">
            <v>98</v>
          </cell>
          <cell r="M92">
            <v>26</v>
          </cell>
          <cell r="O92">
            <v>204</v>
          </cell>
        </row>
        <row r="96">
          <cell r="A96" t="str">
            <v>Alan Zimmerman</v>
          </cell>
          <cell r="B96">
            <v>2</v>
          </cell>
          <cell r="C96">
            <v>1</v>
          </cell>
          <cell r="E96">
            <v>0</v>
          </cell>
          <cell r="F96">
            <v>0</v>
          </cell>
          <cell r="H96">
            <v>0</v>
          </cell>
          <cell r="I96">
            <v>0</v>
          </cell>
          <cell r="K96">
            <v>94</v>
          </cell>
          <cell r="M96">
            <v>23</v>
          </cell>
          <cell r="O96">
            <v>197</v>
          </cell>
        </row>
        <row r="97">
          <cell r="A97" t="str">
            <v>Andre Oliver, Jr.</v>
          </cell>
          <cell r="B97">
            <v>2</v>
          </cell>
          <cell r="C97">
            <v>1</v>
          </cell>
          <cell r="E97">
            <v>0</v>
          </cell>
          <cell r="F97">
            <v>0</v>
          </cell>
          <cell r="H97">
            <v>0</v>
          </cell>
          <cell r="I97">
            <v>0</v>
          </cell>
          <cell r="K97">
            <v>61</v>
          </cell>
          <cell r="M97">
            <v>3</v>
          </cell>
          <cell r="O97">
            <v>144</v>
          </cell>
        </row>
        <row r="98">
          <cell r="A98" t="str">
            <v>Kyle Moyer</v>
          </cell>
          <cell r="B98">
            <v>2</v>
          </cell>
          <cell r="C98">
            <v>1</v>
          </cell>
          <cell r="E98">
            <v>0</v>
          </cell>
          <cell r="F98">
            <v>0</v>
          </cell>
          <cell r="H98">
            <v>0</v>
          </cell>
          <cell r="I98">
            <v>0</v>
          </cell>
          <cell r="K98">
            <v>99</v>
          </cell>
          <cell r="M98">
            <v>20</v>
          </cell>
          <cell r="O98">
            <v>199</v>
          </cell>
        </row>
        <row r="99">
          <cell r="A99" t="str">
            <v>Matt Olson</v>
          </cell>
          <cell r="B99">
            <v>1</v>
          </cell>
          <cell r="C99">
            <v>2</v>
          </cell>
          <cell r="E99">
            <v>0</v>
          </cell>
          <cell r="F99">
            <v>0</v>
          </cell>
          <cell r="H99">
            <v>0</v>
          </cell>
          <cell r="I99">
            <v>0</v>
          </cell>
          <cell r="K99">
            <v>90</v>
          </cell>
          <cell r="M99">
            <v>16</v>
          </cell>
          <cell r="O99">
            <v>86</v>
          </cell>
        </row>
        <row r="100">
          <cell r="A100" t="str">
            <v>Mike Romano, Jr.</v>
          </cell>
          <cell r="B100">
            <v>1</v>
          </cell>
          <cell r="C100">
            <v>2</v>
          </cell>
          <cell r="E100">
            <v>0</v>
          </cell>
          <cell r="F100">
            <v>0</v>
          </cell>
          <cell r="H100">
            <v>0</v>
          </cell>
          <cell r="I100">
            <v>0</v>
          </cell>
          <cell r="K100">
            <v>82</v>
          </cell>
          <cell r="M100">
            <v>8</v>
          </cell>
          <cell r="O100">
            <v>70</v>
          </cell>
        </row>
        <row r="101">
          <cell r="A101" t="str">
            <v>Mike Romano, Sr.</v>
          </cell>
          <cell r="B101">
            <v>3</v>
          </cell>
          <cell r="C101">
            <v>0</v>
          </cell>
          <cell r="E101">
            <v>0</v>
          </cell>
          <cell r="F101">
            <v>0</v>
          </cell>
          <cell r="H101">
            <v>0</v>
          </cell>
          <cell r="I101">
            <v>0</v>
          </cell>
          <cell r="K101">
            <v>102</v>
          </cell>
          <cell r="M101">
            <v>6</v>
          </cell>
          <cell r="O101">
            <v>288</v>
          </cell>
        </row>
        <row r="102">
          <cell r="A102" t="str">
            <v>Mike Weaver</v>
          </cell>
          <cell r="B102">
            <v>1</v>
          </cell>
          <cell r="C102">
            <v>2</v>
          </cell>
          <cell r="E102">
            <v>0</v>
          </cell>
          <cell r="F102">
            <v>0</v>
          </cell>
          <cell r="H102">
            <v>0</v>
          </cell>
          <cell r="I102">
            <v>0</v>
          </cell>
          <cell r="K102">
            <v>66</v>
          </cell>
          <cell r="M102">
            <v>15</v>
          </cell>
          <cell r="O102">
            <v>61</v>
          </cell>
        </row>
        <row r="103">
          <cell r="A103" t="str">
            <v>Seth Weaver</v>
          </cell>
          <cell r="B103">
            <v>1</v>
          </cell>
          <cell r="C103">
            <v>2</v>
          </cell>
          <cell r="E103">
            <v>0</v>
          </cell>
          <cell r="F103">
            <v>0</v>
          </cell>
          <cell r="H103">
            <v>0</v>
          </cell>
          <cell r="I103">
            <v>0</v>
          </cell>
          <cell r="K103">
            <v>41</v>
          </cell>
          <cell r="M103">
            <v>16</v>
          </cell>
          <cell r="O103">
            <v>37</v>
          </cell>
        </row>
        <row r="107">
          <cell r="A107" t="str">
            <v>Brandon Tyra</v>
          </cell>
          <cell r="B107">
            <v>1</v>
          </cell>
          <cell r="C107">
            <v>1</v>
          </cell>
          <cell r="E107">
            <v>0</v>
          </cell>
          <cell r="F107">
            <v>0</v>
          </cell>
          <cell r="H107">
            <v>0</v>
          </cell>
          <cell r="I107">
            <v>0</v>
          </cell>
          <cell r="K107">
            <v>33</v>
          </cell>
          <cell r="M107">
            <v>18</v>
          </cell>
          <cell r="O107">
            <v>161</v>
          </cell>
        </row>
        <row r="108">
          <cell r="A108" t="str">
            <v>Jason Stolkovich</v>
          </cell>
          <cell r="B108">
            <v>1</v>
          </cell>
          <cell r="C108">
            <v>2</v>
          </cell>
          <cell r="E108">
            <v>0</v>
          </cell>
          <cell r="F108">
            <v>0</v>
          </cell>
          <cell r="H108">
            <v>0</v>
          </cell>
          <cell r="I108">
            <v>0</v>
          </cell>
          <cell r="K108">
            <v>85</v>
          </cell>
          <cell r="M108">
            <v>9</v>
          </cell>
          <cell r="O108">
            <v>74</v>
          </cell>
        </row>
        <row r="109">
          <cell r="A109" t="str">
            <v>Ryan Magill</v>
          </cell>
          <cell r="B109">
            <v>1</v>
          </cell>
          <cell r="C109">
            <v>2</v>
          </cell>
          <cell r="E109">
            <v>0</v>
          </cell>
          <cell r="F109">
            <v>0</v>
          </cell>
          <cell r="H109">
            <v>0</v>
          </cell>
          <cell r="I109">
            <v>0</v>
          </cell>
          <cell r="K109">
            <v>68</v>
          </cell>
          <cell r="M109">
            <v>6</v>
          </cell>
          <cell r="O109">
            <v>54</v>
          </cell>
        </row>
        <row r="110">
          <cell r="A110" t="str">
            <v>Ryan Pugh</v>
          </cell>
          <cell r="B110">
            <v>3</v>
          </cell>
          <cell r="C110">
            <v>0</v>
          </cell>
          <cell r="E110">
            <v>0</v>
          </cell>
          <cell r="F110">
            <v>0</v>
          </cell>
          <cell r="H110">
            <v>0</v>
          </cell>
          <cell r="I110">
            <v>0</v>
          </cell>
          <cell r="K110">
            <v>106</v>
          </cell>
          <cell r="M110">
            <v>6</v>
          </cell>
          <cell r="O110">
            <v>292</v>
          </cell>
        </row>
        <row r="111">
          <cell r="A111" t="str">
            <v>Steve Brown</v>
          </cell>
          <cell r="B111">
            <v>1</v>
          </cell>
          <cell r="C111">
            <v>2</v>
          </cell>
          <cell r="E111">
            <v>0</v>
          </cell>
          <cell r="F111">
            <v>0</v>
          </cell>
          <cell r="H111">
            <v>0</v>
          </cell>
          <cell r="I111">
            <v>0</v>
          </cell>
          <cell r="K111">
            <v>98</v>
          </cell>
          <cell r="M111">
            <v>5</v>
          </cell>
          <cell r="O111">
            <v>83</v>
          </cell>
        </row>
        <row r="112">
          <cell r="A112" t="str">
            <v>Tyler Faber</v>
          </cell>
          <cell r="B112">
            <v>1</v>
          </cell>
          <cell r="C112">
            <v>1</v>
          </cell>
          <cell r="E112">
            <v>0</v>
          </cell>
          <cell r="F112">
            <v>0</v>
          </cell>
          <cell r="H112">
            <v>0</v>
          </cell>
          <cell r="I112">
            <v>0</v>
          </cell>
          <cell r="K112">
            <v>39</v>
          </cell>
          <cell r="M112">
            <v>6</v>
          </cell>
          <cell r="O112">
            <v>155</v>
          </cell>
        </row>
        <row r="116">
          <cell r="A116" t="str">
            <v>Amanda Schulte</v>
          </cell>
          <cell r="B116">
            <v>2</v>
          </cell>
          <cell r="C116">
            <v>1</v>
          </cell>
          <cell r="E116">
            <v>0</v>
          </cell>
          <cell r="F116">
            <v>0</v>
          </cell>
          <cell r="H116">
            <v>0</v>
          </cell>
          <cell r="I116">
            <v>0</v>
          </cell>
          <cell r="K116">
            <v>95</v>
          </cell>
          <cell r="M116">
            <v>6</v>
          </cell>
          <cell r="O116">
            <v>181</v>
          </cell>
        </row>
        <row r="117">
          <cell r="A117" t="str">
            <v>Brad Bowers</v>
          </cell>
          <cell r="B117">
            <v>1</v>
          </cell>
          <cell r="C117">
            <v>1</v>
          </cell>
          <cell r="E117">
            <v>0</v>
          </cell>
          <cell r="F117">
            <v>0</v>
          </cell>
          <cell r="H117">
            <v>0</v>
          </cell>
          <cell r="I117">
            <v>0</v>
          </cell>
          <cell r="K117">
            <v>63</v>
          </cell>
          <cell r="M117">
            <v>7</v>
          </cell>
          <cell r="O117">
            <v>180</v>
          </cell>
        </row>
        <row r="118">
          <cell r="A118" t="str">
            <v>Chad Saylor</v>
          </cell>
          <cell r="B118">
            <v>0</v>
          </cell>
          <cell r="C118">
            <v>3</v>
          </cell>
          <cell r="E118">
            <v>0</v>
          </cell>
          <cell r="F118">
            <v>0</v>
          </cell>
          <cell r="H118">
            <v>0</v>
          </cell>
          <cell r="I118">
            <v>0</v>
          </cell>
          <cell r="K118">
            <v>50</v>
          </cell>
          <cell r="M118">
            <v>10</v>
          </cell>
          <cell r="O118">
            <v>-60</v>
          </cell>
        </row>
        <row r="119">
          <cell r="A119" t="str">
            <v>David Faber</v>
          </cell>
          <cell r="B119">
            <v>1</v>
          </cell>
          <cell r="C119">
            <v>1</v>
          </cell>
          <cell r="E119">
            <v>0</v>
          </cell>
          <cell r="F119">
            <v>0</v>
          </cell>
          <cell r="H119">
            <v>0</v>
          </cell>
          <cell r="I119">
            <v>0</v>
          </cell>
          <cell r="K119">
            <v>63</v>
          </cell>
          <cell r="M119">
            <v>3</v>
          </cell>
          <cell r="O119">
            <v>176</v>
          </cell>
        </row>
        <row r="120">
          <cell r="A120" t="str">
            <v>Jon Seiner</v>
          </cell>
          <cell r="B120">
            <v>3</v>
          </cell>
          <cell r="C120">
            <v>0</v>
          </cell>
          <cell r="E120">
            <v>0</v>
          </cell>
          <cell r="F120">
            <v>0</v>
          </cell>
          <cell r="H120">
            <v>0</v>
          </cell>
          <cell r="I120">
            <v>0</v>
          </cell>
          <cell r="K120">
            <v>116</v>
          </cell>
          <cell r="M120">
            <v>10</v>
          </cell>
          <cell r="O120">
            <v>306</v>
          </cell>
        </row>
        <row r="121">
          <cell r="A121" t="str">
            <v>Will Higginbotham</v>
          </cell>
          <cell r="B121">
            <v>1</v>
          </cell>
          <cell r="C121">
            <v>2</v>
          </cell>
          <cell r="E121">
            <v>0</v>
          </cell>
          <cell r="F121">
            <v>0</v>
          </cell>
          <cell r="H121">
            <v>0</v>
          </cell>
          <cell r="I121">
            <v>0</v>
          </cell>
          <cell r="K121">
            <v>65</v>
          </cell>
          <cell r="M121">
            <v>10</v>
          </cell>
          <cell r="O121">
            <v>55</v>
          </cell>
        </row>
        <row r="125">
          <cell r="A125" t="str">
            <v>Dom Foster</v>
          </cell>
          <cell r="B125">
            <v>2</v>
          </cell>
          <cell r="C125">
            <v>1</v>
          </cell>
          <cell r="E125">
            <v>0</v>
          </cell>
          <cell r="F125">
            <v>0</v>
          </cell>
          <cell r="H125">
            <v>0</v>
          </cell>
          <cell r="I125">
            <v>0</v>
          </cell>
          <cell r="K125">
            <v>76</v>
          </cell>
          <cell r="M125">
            <v>0</v>
          </cell>
          <cell r="O125">
            <v>156</v>
          </cell>
        </row>
        <row r="126">
          <cell r="A126" t="str">
            <v>Gavin Watters</v>
          </cell>
          <cell r="B126">
            <v>0</v>
          </cell>
          <cell r="C126">
            <v>3</v>
          </cell>
          <cell r="E126">
            <v>0</v>
          </cell>
          <cell r="F126">
            <v>0</v>
          </cell>
          <cell r="H126">
            <v>0</v>
          </cell>
          <cell r="I126">
            <v>0</v>
          </cell>
          <cell r="K126">
            <v>68</v>
          </cell>
          <cell r="M126">
            <v>33</v>
          </cell>
          <cell r="O126">
            <v>-19</v>
          </cell>
        </row>
        <row r="127">
          <cell r="A127" t="str">
            <v>Jake Kljucaric</v>
          </cell>
          <cell r="B127">
            <v>2</v>
          </cell>
          <cell r="C127">
            <v>1</v>
          </cell>
          <cell r="E127">
            <v>0</v>
          </cell>
          <cell r="F127">
            <v>0</v>
          </cell>
          <cell r="H127">
            <v>0</v>
          </cell>
          <cell r="I127">
            <v>0</v>
          </cell>
          <cell r="K127">
            <v>128</v>
          </cell>
          <cell r="M127">
            <v>13</v>
          </cell>
          <cell r="O127">
            <v>221</v>
          </cell>
        </row>
        <row r="128">
          <cell r="A128" t="str">
            <v>Nick Vieceli</v>
          </cell>
          <cell r="B128">
            <v>1</v>
          </cell>
          <cell r="C128">
            <v>2</v>
          </cell>
          <cell r="E128">
            <v>0</v>
          </cell>
          <cell r="F128">
            <v>0</v>
          </cell>
          <cell r="H128">
            <v>0</v>
          </cell>
          <cell r="I128">
            <v>0</v>
          </cell>
          <cell r="K128">
            <v>99</v>
          </cell>
          <cell r="M128">
            <v>15</v>
          </cell>
          <cell r="O128">
            <v>94</v>
          </cell>
        </row>
        <row r="129">
          <cell r="A129" t="str">
            <v>Ryan Norton</v>
          </cell>
          <cell r="B129">
            <v>2</v>
          </cell>
          <cell r="C129">
            <v>1</v>
          </cell>
          <cell r="E129">
            <v>0</v>
          </cell>
          <cell r="F129">
            <v>0</v>
          </cell>
          <cell r="H129">
            <v>0</v>
          </cell>
          <cell r="I129">
            <v>0</v>
          </cell>
          <cell r="K129">
            <v>79</v>
          </cell>
          <cell r="M129">
            <v>27</v>
          </cell>
          <cell r="O129">
            <v>186</v>
          </cell>
        </row>
        <row r="133">
          <cell r="A133" t="str">
            <v>Jack Relihan</v>
          </cell>
          <cell r="B133">
            <v>0</v>
          </cell>
          <cell r="C133">
            <v>3</v>
          </cell>
          <cell r="E133">
            <v>0</v>
          </cell>
          <cell r="F133">
            <v>0</v>
          </cell>
          <cell r="H133">
            <v>0</v>
          </cell>
          <cell r="I133">
            <v>0</v>
          </cell>
          <cell r="K133">
            <v>74</v>
          </cell>
          <cell r="M133">
            <v>2</v>
          </cell>
          <cell r="O133">
            <v>-44</v>
          </cell>
        </row>
        <row r="134">
          <cell r="A134" t="str">
            <v>Randy Kincel</v>
          </cell>
          <cell r="B134">
            <v>2</v>
          </cell>
          <cell r="C134">
            <v>1</v>
          </cell>
          <cell r="E134">
            <v>0</v>
          </cell>
          <cell r="F134">
            <v>0</v>
          </cell>
          <cell r="H134">
            <v>0</v>
          </cell>
          <cell r="I134">
            <v>0</v>
          </cell>
          <cell r="K134">
            <v>94</v>
          </cell>
          <cell r="M134">
            <v>15</v>
          </cell>
          <cell r="O134">
            <v>189</v>
          </cell>
        </row>
        <row r="135">
          <cell r="A135" t="str">
            <v>Rob McMaster</v>
          </cell>
          <cell r="B135">
            <v>1</v>
          </cell>
          <cell r="C135">
            <v>2</v>
          </cell>
          <cell r="E135">
            <v>0</v>
          </cell>
          <cell r="F135">
            <v>0</v>
          </cell>
          <cell r="H135">
            <v>0</v>
          </cell>
          <cell r="I135">
            <v>0</v>
          </cell>
          <cell r="K135">
            <v>95</v>
          </cell>
          <cell r="M135">
            <v>0</v>
          </cell>
          <cell r="O135">
            <v>75</v>
          </cell>
        </row>
        <row r="136">
          <cell r="A136" t="str">
            <v>Tyler Gates</v>
          </cell>
          <cell r="B136">
            <v>1</v>
          </cell>
          <cell r="C136">
            <v>2</v>
          </cell>
          <cell r="E136">
            <v>0</v>
          </cell>
          <cell r="F136">
            <v>0</v>
          </cell>
          <cell r="H136">
            <v>0</v>
          </cell>
          <cell r="I136">
            <v>0</v>
          </cell>
          <cell r="K136">
            <v>89</v>
          </cell>
          <cell r="M136">
            <v>0</v>
          </cell>
          <cell r="O136">
            <v>69</v>
          </cell>
        </row>
        <row r="137">
          <cell r="A137" t="str">
            <v>Zeke Kljucaric</v>
          </cell>
          <cell r="B137">
            <v>2</v>
          </cell>
          <cell r="C137">
            <v>1</v>
          </cell>
          <cell r="E137">
            <v>0</v>
          </cell>
          <cell r="F137">
            <v>0</v>
          </cell>
          <cell r="H137">
            <v>0</v>
          </cell>
          <cell r="I137">
            <v>0</v>
          </cell>
          <cell r="K137">
            <v>81</v>
          </cell>
          <cell r="M137">
            <v>2</v>
          </cell>
          <cell r="O137">
            <v>163</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
      <sheetName val="Postseason Rankings"/>
      <sheetName val="Postseason Picture"/>
      <sheetName val="GameDay"/>
      <sheetName val="Conference Standings"/>
      <sheetName val="AMC"/>
      <sheetName val="SEC"/>
      <sheetName val="Valley"/>
      <sheetName val="CMC"/>
      <sheetName val="WPCFC"/>
      <sheetName val="Stanley"/>
      <sheetName val="Sheets"/>
      <sheetName val="Independents"/>
    </sheetNames>
    <sheetDataSet>
      <sheetData sheetId="0"/>
      <sheetData sheetId="1"/>
      <sheetData sheetId="2"/>
      <sheetData sheetId="3"/>
      <sheetData sheetId="4"/>
      <sheetData sheetId="5"/>
      <sheetData sheetId="6"/>
      <sheetData sheetId="7"/>
      <sheetData sheetId="8">
        <row r="2">
          <cell r="B2" t="str">
            <v>Cameron Hughes</v>
          </cell>
          <cell r="D2" t="str">
            <v>Dean Dinsmore</v>
          </cell>
          <cell r="F2" t="str">
            <v>Ty Turner</v>
          </cell>
          <cell r="H2" t="str">
            <v>Jake Scott</v>
          </cell>
          <cell r="J2" t="str">
            <v>Kyle Burns</v>
          </cell>
          <cell r="L2" t="str">
            <v>Matt Heindl</v>
          </cell>
          <cell r="N2" t="str">
            <v>Trevor Dinsmore</v>
          </cell>
        </row>
      </sheetData>
      <sheetData sheetId="9"/>
      <sheetData sheetId="10"/>
      <sheetData sheetId="11"/>
      <sheetData sheetId="12">
        <row r="2">
          <cell r="B2" t="str">
            <v>None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1B1C-7812-48F4-841A-0C0998BD19B5}">
  <dimension ref="A1:DC69"/>
  <sheetViews>
    <sheetView tabSelected="1" zoomScale="50" zoomScaleNormal="50" workbookViewId="0">
      <selection activeCell="CI14" sqref="CI14"/>
    </sheetView>
  </sheetViews>
  <sheetFormatPr defaultColWidth="9.140625" defaultRowHeight="18.75" x14ac:dyDescent="0.3"/>
  <cols>
    <col min="1" max="1" width="3.140625" style="260" customWidth="1"/>
    <col min="2" max="2" width="5.5703125" style="260" customWidth="1"/>
    <col min="3" max="3" width="28.7109375" style="260" customWidth="1"/>
    <col min="4" max="4" width="4.42578125" style="260" customWidth="1"/>
    <col min="5" max="5" width="4" style="260" customWidth="1"/>
    <col min="6" max="6" width="28.7109375" style="260" customWidth="1"/>
    <col min="7" max="7" width="4.42578125" style="260" customWidth="1"/>
    <col min="8" max="8" width="3.140625" style="260" customWidth="1"/>
    <col min="9" max="9" width="5.5703125" style="260" customWidth="1"/>
    <col min="10" max="10" width="28.7109375" style="260" customWidth="1"/>
    <col min="11" max="11" width="4.42578125" style="260" customWidth="1"/>
    <col min="12" max="12" width="4" style="260" customWidth="1"/>
    <col min="13" max="13" width="28.7109375" style="260" customWidth="1"/>
    <col min="14" max="14" width="4.42578125" style="260" customWidth="1"/>
    <col min="15" max="15" width="3.140625" style="260" customWidth="1"/>
    <col min="16" max="16" width="5.5703125" style="260" customWidth="1"/>
    <col min="17" max="17" width="28.7109375" style="260" customWidth="1"/>
    <col min="18" max="18" width="4.42578125" style="260" customWidth="1"/>
    <col min="19" max="19" width="4" style="260" customWidth="1"/>
    <col min="20" max="20" width="28.7109375" style="260" customWidth="1"/>
    <col min="21" max="21" width="4.42578125" style="260" customWidth="1"/>
    <col min="22" max="22" width="3.140625" style="260" customWidth="1"/>
    <col min="23" max="23" width="5.5703125" style="260" customWidth="1"/>
    <col min="24" max="24" width="28.7109375" style="260" customWidth="1"/>
    <col min="25" max="25" width="4.42578125" style="260" customWidth="1"/>
    <col min="26" max="26" width="4" style="260" customWidth="1"/>
    <col min="27" max="27" width="28.7109375" style="260" customWidth="1"/>
    <col min="28" max="28" width="4.42578125" style="260" customWidth="1"/>
    <col min="29" max="29" width="3.140625" style="260" customWidth="1"/>
    <col min="30" max="30" width="5.5703125" style="260" customWidth="1"/>
    <col min="31" max="31" width="28.7109375" style="260" customWidth="1"/>
    <col min="32" max="32" width="4.42578125" style="260" customWidth="1"/>
    <col min="33" max="33" width="4" style="260" customWidth="1"/>
    <col min="34" max="34" width="28.7109375" style="260" customWidth="1"/>
    <col min="35" max="35" width="4.42578125" style="260" customWidth="1"/>
    <col min="36" max="36" width="3.140625" style="260" customWidth="1"/>
    <col min="37" max="37" width="5.5703125" style="260" customWidth="1"/>
    <col min="38" max="38" width="28.7109375" style="260" customWidth="1"/>
    <col min="39" max="39" width="4.42578125" style="260" customWidth="1"/>
    <col min="40" max="40" width="4" style="260" customWidth="1"/>
    <col min="41" max="41" width="28.7109375" style="260" customWidth="1"/>
    <col min="42" max="42" width="4.42578125" style="260" customWidth="1"/>
    <col min="43" max="43" width="3.140625" style="260" customWidth="1"/>
    <col min="44" max="44" width="5.5703125" style="260" customWidth="1"/>
    <col min="45" max="45" width="28.7109375" style="260" customWidth="1"/>
    <col min="46" max="46" width="4.42578125" style="260" customWidth="1"/>
    <col min="47" max="47" width="4" style="260" customWidth="1"/>
    <col min="48" max="48" width="28.7109375" style="260" customWidth="1"/>
    <col min="49" max="49" width="4.42578125" style="260" customWidth="1"/>
    <col min="50" max="50" width="3.140625" style="260" customWidth="1"/>
    <col min="51" max="51" width="5.5703125" style="260" customWidth="1"/>
    <col min="52" max="52" width="28.7109375" style="260" customWidth="1"/>
    <col min="53" max="53" width="4.42578125" style="260" customWidth="1"/>
    <col min="54" max="54" width="4" style="260" customWidth="1"/>
    <col min="55" max="55" width="28.7109375" style="260" customWidth="1"/>
    <col min="56" max="56" width="4.42578125" style="260" customWidth="1"/>
    <col min="57" max="57" width="3.140625" style="260" customWidth="1"/>
    <col min="58" max="58" width="5.5703125" style="260" customWidth="1"/>
    <col min="59" max="59" width="28.7109375" style="260" customWidth="1"/>
    <col min="60" max="60" width="4.42578125" style="260" customWidth="1"/>
    <col min="61" max="61" width="4" style="260" customWidth="1"/>
    <col min="62" max="62" width="28.7109375" style="260" customWidth="1"/>
    <col min="63" max="63" width="4.42578125" style="260" customWidth="1"/>
    <col min="64" max="64" width="3.140625" style="260" customWidth="1"/>
    <col min="65" max="65" width="5.5703125" style="260" customWidth="1"/>
    <col min="66" max="66" width="28.7109375" style="260" customWidth="1"/>
    <col min="67" max="67" width="4.42578125" style="260" customWidth="1"/>
    <col min="68" max="68" width="4" style="260" customWidth="1"/>
    <col min="69" max="69" width="28.7109375" style="260" customWidth="1"/>
    <col min="70" max="70" width="4.42578125" style="260" customWidth="1"/>
    <col min="71" max="71" width="3.140625" style="260" customWidth="1"/>
    <col min="72" max="72" width="5.5703125" style="260" customWidth="1"/>
    <col min="73" max="73" width="28.7109375" style="260" customWidth="1"/>
    <col min="74" max="74" width="4.42578125" style="260" customWidth="1"/>
    <col min="75" max="75" width="4" style="260" customWidth="1"/>
    <col min="76" max="76" width="28.7109375" style="260" customWidth="1"/>
    <col min="77" max="77" width="4.42578125" style="260" customWidth="1"/>
    <col min="78" max="78" width="3.140625" style="260" customWidth="1"/>
    <col min="79" max="79" width="5.5703125" style="260" customWidth="1"/>
    <col min="80" max="80" width="28.7109375" style="260" customWidth="1"/>
    <col min="81" max="81" width="4.42578125" style="260" customWidth="1"/>
    <col min="82" max="82" width="4" style="260" customWidth="1"/>
    <col min="83" max="83" width="28.7109375" style="260" customWidth="1"/>
    <col min="84" max="84" width="4.42578125" style="260" customWidth="1"/>
    <col min="85" max="85" width="3.140625" style="260" customWidth="1"/>
    <col min="86" max="86" width="5.85546875" style="260" customWidth="1"/>
    <col min="87" max="88" width="29" style="260" customWidth="1"/>
    <col min="89" max="89" width="28.7109375" style="260" customWidth="1"/>
    <col min="90" max="90" width="4.42578125" style="260" customWidth="1"/>
    <col min="91" max="91" width="3.140625" style="260" customWidth="1"/>
    <col min="92" max="92" width="6.7109375" style="260" customWidth="1"/>
    <col min="93" max="94" width="28.140625" style="258" customWidth="1"/>
    <col min="95" max="95" width="6.7109375" style="258" customWidth="1"/>
    <col min="96" max="99" width="6.7109375" style="260" customWidth="1"/>
    <col min="100" max="100" width="6.85546875" style="260" customWidth="1"/>
    <col min="101" max="102" width="9.42578125" style="262" customWidth="1"/>
    <col min="103" max="103" width="12" style="262" customWidth="1"/>
    <col min="104" max="105" width="9.140625" style="260"/>
    <col min="106" max="107" width="45" style="260" customWidth="1"/>
    <col min="108" max="16384" width="9.140625" style="260"/>
  </cols>
  <sheetData>
    <row r="1" spans="1:107" s="555" customFormat="1" ht="21.75" customHeight="1" x14ac:dyDescent="0.45">
      <c r="A1" s="551"/>
      <c r="B1" s="552" t="s">
        <v>221</v>
      </c>
      <c r="C1" s="553"/>
      <c r="D1" s="554"/>
      <c r="F1" s="556"/>
      <c r="G1" s="556"/>
      <c r="H1" s="551"/>
      <c r="I1" s="553"/>
      <c r="J1" s="553"/>
      <c r="K1" s="553"/>
      <c r="L1" s="554"/>
      <c r="M1" s="553"/>
      <c r="N1" s="557"/>
      <c r="O1" s="558"/>
      <c r="P1" s="552" t="s">
        <v>146</v>
      </c>
      <c r="Q1" s="553"/>
      <c r="R1" s="559"/>
      <c r="S1" s="553"/>
      <c r="T1" s="553"/>
      <c r="U1" s="553"/>
      <c r="V1" s="551"/>
      <c r="X1" s="560"/>
      <c r="Y1" s="559"/>
      <c r="Z1" s="553"/>
      <c r="AA1" s="552" t="s">
        <v>598</v>
      </c>
      <c r="AB1" s="559"/>
      <c r="AC1" s="551"/>
      <c r="AD1" s="557"/>
      <c r="AF1" s="559"/>
      <c r="AG1" s="552"/>
      <c r="AH1" s="560"/>
      <c r="AI1" s="559"/>
      <c r="AJ1" s="561"/>
      <c r="AK1" s="557"/>
      <c r="AM1" s="559"/>
      <c r="AN1" s="552"/>
      <c r="AO1" s="560"/>
      <c r="AP1" s="559"/>
      <c r="AQ1" s="561"/>
      <c r="AR1" s="554"/>
      <c r="AS1" s="553"/>
      <c r="AT1" s="559"/>
      <c r="AU1" s="553"/>
      <c r="AV1" s="562">
        <v>44828</v>
      </c>
      <c r="AW1" s="553"/>
      <c r="AX1" s="551"/>
      <c r="AY1" s="554"/>
      <c r="AZ1" s="553"/>
      <c r="BA1" s="559"/>
      <c r="BB1" s="553"/>
      <c r="BC1" s="553"/>
      <c r="BD1" s="553"/>
      <c r="BE1" s="551"/>
      <c r="BF1" s="557"/>
      <c r="BH1" s="559"/>
      <c r="BI1" s="552"/>
      <c r="BJ1" s="560"/>
      <c r="BK1" s="559"/>
      <c r="BL1" s="561"/>
      <c r="BM1" s="557"/>
      <c r="BO1" s="559"/>
      <c r="BP1" s="552"/>
      <c r="BQ1" s="560"/>
      <c r="BR1" s="559"/>
      <c r="BS1" s="561"/>
      <c r="BT1" s="557"/>
      <c r="BV1" s="559"/>
      <c r="BW1" s="552"/>
      <c r="BX1" s="560"/>
      <c r="BY1" s="559"/>
      <c r="BZ1" s="561"/>
      <c r="CA1" s="557"/>
      <c r="CC1" s="559"/>
      <c r="CD1" s="552" t="s">
        <v>148</v>
      </c>
      <c r="CE1" s="560"/>
      <c r="CF1" s="559"/>
      <c r="CG1" s="561"/>
      <c r="CH1" s="554"/>
      <c r="CI1" s="554"/>
      <c r="CJ1" s="554"/>
      <c r="CK1" s="554"/>
      <c r="CL1" s="551"/>
      <c r="CN1" s="256">
        <f>COUNTIF(C7:CK68,"Need Picks")</f>
        <v>0</v>
      </c>
      <c r="CO1" s="257" t="s">
        <v>149</v>
      </c>
      <c r="CP1" s="258"/>
      <c r="CV1" s="563"/>
      <c r="CW1" s="563"/>
      <c r="CX1" s="563"/>
    </row>
    <row r="2" spans="1:107" s="514" customFormat="1" ht="18.75" customHeight="1" x14ac:dyDescent="0.25">
      <c r="A2" s="432"/>
      <c r="B2" s="433">
        <v>1</v>
      </c>
      <c r="C2" s="564"/>
      <c r="D2" s="434"/>
      <c r="E2" s="435"/>
      <c r="F2" s="434"/>
      <c r="G2" s="434"/>
      <c r="H2" s="432"/>
      <c r="I2" s="375">
        <v>2</v>
      </c>
      <c r="K2" s="433"/>
      <c r="L2" s="433"/>
      <c r="M2" s="433"/>
      <c r="N2" s="433"/>
      <c r="O2" s="432"/>
      <c r="P2" s="375">
        <v>3</v>
      </c>
      <c r="Q2" s="564"/>
      <c r="R2" s="433"/>
      <c r="S2" s="433"/>
      <c r="T2" s="433"/>
      <c r="U2" s="433"/>
      <c r="V2" s="432"/>
      <c r="W2" s="375">
        <v>4</v>
      </c>
      <c r="X2" s="480"/>
      <c r="Y2" s="436"/>
      <c r="Z2" s="437"/>
      <c r="AA2" s="438"/>
      <c r="AB2" s="438"/>
      <c r="AC2" s="439"/>
      <c r="AD2" s="375">
        <v>5</v>
      </c>
      <c r="AE2" s="480"/>
      <c r="AF2" s="436"/>
      <c r="AG2" s="437"/>
      <c r="AH2" s="438"/>
      <c r="AI2" s="438"/>
      <c r="AJ2" s="439"/>
      <c r="AK2" s="375">
        <v>6</v>
      </c>
      <c r="AL2" s="480"/>
      <c r="AM2" s="436"/>
      <c r="AN2" s="437"/>
      <c r="AO2" s="438"/>
      <c r="AP2" s="438"/>
      <c r="AQ2" s="439"/>
      <c r="AR2" s="375">
        <v>7</v>
      </c>
      <c r="AS2" s="480"/>
      <c r="AT2" s="440"/>
      <c r="AU2" s="441"/>
      <c r="AV2" s="442"/>
      <c r="AW2" s="442"/>
      <c r="AX2" s="443"/>
      <c r="AY2" s="375">
        <v>8</v>
      </c>
      <c r="BA2" s="433"/>
      <c r="BB2" s="433"/>
      <c r="BC2" s="433"/>
      <c r="BD2" s="433"/>
      <c r="BE2" s="432"/>
      <c r="BF2" s="375">
        <v>9</v>
      </c>
      <c r="BH2" s="433"/>
      <c r="BI2" s="433"/>
      <c r="BJ2" s="433"/>
      <c r="BK2" s="433"/>
      <c r="BL2" s="432"/>
      <c r="BM2" s="375">
        <v>10</v>
      </c>
      <c r="BO2" s="433"/>
      <c r="BP2" s="433"/>
      <c r="BQ2" s="433"/>
      <c r="BR2" s="433"/>
      <c r="BS2" s="432"/>
      <c r="BT2" s="375">
        <v>11</v>
      </c>
      <c r="BV2" s="433"/>
      <c r="BW2" s="433"/>
      <c r="BX2" s="433"/>
      <c r="BY2" s="433"/>
      <c r="BZ2" s="432"/>
      <c r="CA2" s="375">
        <v>12</v>
      </c>
      <c r="CC2" s="433"/>
      <c r="CD2" s="433"/>
      <c r="CE2" s="433"/>
      <c r="CF2" s="433"/>
      <c r="CG2" s="432"/>
      <c r="CH2" s="444"/>
      <c r="CI2" s="444"/>
      <c r="CJ2" s="444"/>
      <c r="CK2" s="444"/>
      <c r="CL2" s="432"/>
      <c r="CN2" s="263"/>
      <c r="CO2" s="263"/>
      <c r="CP2" s="263"/>
      <c r="CV2" s="445"/>
      <c r="CW2" s="445"/>
      <c r="CX2" s="445"/>
    </row>
    <row r="3" spans="1:107" s="514" customFormat="1" ht="18.75" customHeight="1" x14ac:dyDescent="0.25">
      <c r="A3" s="432"/>
      <c r="B3" s="269"/>
      <c r="C3" s="446" t="s">
        <v>152</v>
      </c>
      <c r="D3" s="447"/>
      <c r="E3" s="448">
        <f>IF(G3&gt;0,3,0)</f>
        <v>0</v>
      </c>
      <c r="F3" s="449" t="s">
        <v>153</v>
      </c>
      <c r="G3" s="450">
        <f>COUNTIF(G8:G14,"&gt;0")</f>
        <v>0</v>
      </c>
      <c r="H3" s="432"/>
      <c r="I3" s="433"/>
      <c r="J3" s="446" t="s">
        <v>152</v>
      </c>
      <c r="K3" s="447"/>
      <c r="L3" s="448">
        <f>IF(N3&gt;0,3,0)</f>
        <v>3</v>
      </c>
      <c r="M3" s="449" t="s">
        <v>153</v>
      </c>
      <c r="N3" s="450">
        <f>COUNTIF(N8:N14,"&gt;0")</f>
        <v>1</v>
      </c>
      <c r="O3" s="432"/>
      <c r="P3" s="433"/>
      <c r="Q3" s="446" t="s">
        <v>152</v>
      </c>
      <c r="R3" s="447"/>
      <c r="S3" s="448">
        <f>IF(U3&gt;0,3,0)</f>
        <v>3</v>
      </c>
      <c r="T3" s="449" t="s">
        <v>153</v>
      </c>
      <c r="U3" s="450">
        <f>COUNTIF(U8:U14,"&gt;0")</f>
        <v>1</v>
      </c>
      <c r="V3" s="432"/>
      <c r="W3" s="433"/>
      <c r="X3" s="446" t="s">
        <v>152</v>
      </c>
      <c r="Y3" s="447"/>
      <c r="Z3" s="448">
        <f>IF(AB3&gt;0,3,0)</f>
        <v>3</v>
      </c>
      <c r="AA3" s="449" t="s">
        <v>153</v>
      </c>
      <c r="AB3" s="450">
        <f>COUNTIF(AB8:AB14,"&gt;0")</f>
        <v>1</v>
      </c>
      <c r="AC3" s="432"/>
      <c r="AD3" s="433"/>
      <c r="AE3" s="446" t="s">
        <v>152</v>
      </c>
      <c r="AF3" s="447"/>
      <c r="AG3" s="448">
        <f>IF(AI3&gt;0,3,0)</f>
        <v>3</v>
      </c>
      <c r="AH3" s="449" t="s">
        <v>153</v>
      </c>
      <c r="AI3" s="450">
        <f>COUNTIF(AI8:AI14,"&gt;0")</f>
        <v>1</v>
      </c>
      <c r="AJ3" s="432"/>
      <c r="AK3" s="433"/>
      <c r="AL3" s="446" t="s">
        <v>152</v>
      </c>
      <c r="AM3" s="447"/>
      <c r="AN3" s="448">
        <f>IF(AP3&gt;0,3,0)</f>
        <v>0</v>
      </c>
      <c r="AO3" s="449" t="s">
        <v>153</v>
      </c>
      <c r="AP3" s="450">
        <f>COUNTIF(AP8:AP14,"&gt;0")</f>
        <v>0</v>
      </c>
      <c r="AQ3" s="432"/>
      <c r="AR3" s="433"/>
      <c r="AS3" s="446" t="s">
        <v>152</v>
      </c>
      <c r="AT3" s="447"/>
      <c r="AU3" s="448">
        <f>IF(AW3&gt;0,3,0)</f>
        <v>3</v>
      </c>
      <c r="AV3" s="449" t="s">
        <v>153</v>
      </c>
      <c r="AW3" s="450">
        <f>COUNTIF(AW8:AW14,"&gt;0")</f>
        <v>1</v>
      </c>
      <c r="AX3" s="432"/>
      <c r="AY3" s="433"/>
      <c r="AZ3" s="446" t="s">
        <v>152</v>
      </c>
      <c r="BA3" s="447"/>
      <c r="BB3" s="448">
        <f>IF(BD3&gt;0,3,0)</f>
        <v>3</v>
      </c>
      <c r="BC3" s="449" t="s">
        <v>153</v>
      </c>
      <c r="BD3" s="450">
        <f>COUNTIF(BD8:BD14,"&gt;0")</f>
        <v>1</v>
      </c>
      <c r="BE3" s="432"/>
      <c r="BF3" s="433"/>
      <c r="BG3" s="446" t="s">
        <v>152</v>
      </c>
      <c r="BH3" s="447"/>
      <c r="BI3" s="448">
        <f>IF(BK3&gt;0,3,0)</f>
        <v>0</v>
      </c>
      <c r="BJ3" s="449" t="s">
        <v>153</v>
      </c>
      <c r="BK3" s="450">
        <f>COUNTIF(BK8:BK14,"&gt;0")</f>
        <v>0</v>
      </c>
      <c r="BL3" s="432"/>
      <c r="BM3" s="433"/>
      <c r="BN3" s="446" t="s">
        <v>152</v>
      </c>
      <c r="BO3" s="447"/>
      <c r="BP3" s="448">
        <f>IF(BR3&gt;0,3,0)</f>
        <v>0</v>
      </c>
      <c r="BQ3" s="449" t="s">
        <v>153</v>
      </c>
      <c r="BR3" s="450">
        <f>COUNTIF(BR8:BR14,"&gt;0")</f>
        <v>0</v>
      </c>
      <c r="BS3" s="432"/>
      <c r="BT3" s="433"/>
      <c r="BU3" s="446" t="s">
        <v>152</v>
      </c>
      <c r="BV3" s="447"/>
      <c r="BW3" s="448">
        <f>IF(BY3&gt;0,3,0)</f>
        <v>0</v>
      </c>
      <c r="BX3" s="449" t="s">
        <v>153</v>
      </c>
      <c r="BY3" s="450">
        <f>COUNTIF(BY8:BY14,"&gt;0")</f>
        <v>0</v>
      </c>
      <c r="BZ3" s="432"/>
      <c r="CA3" s="433"/>
      <c r="CB3" s="446" t="s">
        <v>152</v>
      </c>
      <c r="CC3" s="447"/>
      <c r="CD3" s="448">
        <f>IF(CF3&gt;0,3,0)</f>
        <v>3</v>
      </c>
      <c r="CE3" s="449" t="s">
        <v>153</v>
      </c>
      <c r="CF3" s="450">
        <f>COUNTIF(CF8:CF14,"&gt;0")</f>
        <v>1</v>
      </c>
      <c r="CG3" s="432"/>
      <c r="CH3" s="444"/>
      <c r="CI3" s="263" t="s">
        <v>150</v>
      </c>
      <c r="CJ3" s="263" t="s">
        <v>151</v>
      </c>
      <c r="CK3" s="444"/>
      <c r="CL3" s="432"/>
      <c r="CN3" s="263"/>
      <c r="CO3" s="263"/>
      <c r="CP3" s="263"/>
      <c r="CV3" s="445"/>
      <c r="CW3" s="445"/>
      <c r="CX3" s="445"/>
      <c r="DB3" s="514" t="s">
        <v>170</v>
      </c>
    </row>
    <row r="4" spans="1:107" s="514" customFormat="1" ht="18.75" customHeight="1" x14ac:dyDescent="0.25">
      <c r="A4" s="432"/>
      <c r="B4" s="263"/>
      <c r="C4" s="442"/>
      <c r="D4" s="442"/>
      <c r="E4" s="442"/>
      <c r="F4" s="442"/>
      <c r="G4" s="442"/>
      <c r="H4" s="443"/>
      <c r="I4" s="263"/>
      <c r="J4" s="263"/>
      <c r="K4" s="263"/>
      <c r="L4" s="263"/>
      <c r="M4" s="263"/>
      <c r="N4" s="263"/>
      <c r="O4" s="443"/>
      <c r="P4" s="263"/>
      <c r="Q4" s="263"/>
      <c r="R4" s="263"/>
      <c r="S4" s="263"/>
      <c r="T4" s="263"/>
      <c r="U4" s="442"/>
      <c r="V4" s="443"/>
      <c r="W4" s="263"/>
      <c r="X4" s="281"/>
      <c r="Y4" s="281"/>
      <c r="Z4" s="441"/>
      <c r="AA4" s="442"/>
      <c r="AB4" s="442"/>
      <c r="AC4" s="443"/>
      <c r="AD4" s="263"/>
      <c r="AE4" s="281"/>
      <c r="AF4" s="281"/>
      <c r="AG4" s="441"/>
      <c r="AH4" s="441"/>
      <c r="AI4" s="442"/>
      <c r="AJ4" s="432"/>
      <c r="AK4" s="263"/>
      <c r="AL4" s="281"/>
      <c r="AM4" s="281"/>
      <c r="AN4" s="441"/>
      <c r="AO4" s="441"/>
      <c r="AP4" s="442"/>
      <c r="AQ4" s="432"/>
      <c r="AR4" s="263"/>
      <c r="AS4" s="281"/>
      <c r="AT4" s="281"/>
      <c r="AU4" s="441"/>
      <c r="AV4" s="441"/>
      <c r="AW4" s="442"/>
      <c r="AX4" s="443"/>
      <c r="AY4" s="263"/>
      <c r="AZ4" s="281"/>
      <c r="BA4" s="281"/>
      <c r="BB4" s="441"/>
      <c r="BC4" s="441"/>
      <c r="BD4" s="441"/>
      <c r="BE4" s="443"/>
      <c r="BF4" s="263"/>
      <c r="BG4" s="281"/>
      <c r="BH4" s="281"/>
      <c r="BI4" s="441"/>
      <c r="BJ4" s="441"/>
      <c r="BK4" s="442"/>
      <c r="BL4" s="432"/>
      <c r="BM4" s="263"/>
      <c r="BN4" s="281"/>
      <c r="BO4" s="281"/>
      <c r="BP4" s="441"/>
      <c r="BQ4" s="441"/>
      <c r="BR4" s="442"/>
      <c r="BS4" s="432"/>
      <c r="BT4" s="263"/>
      <c r="BU4" s="281"/>
      <c r="BV4" s="281"/>
      <c r="BW4" s="441"/>
      <c r="BX4" s="441"/>
      <c r="BY4" s="442"/>
      <c r="BZ4" s="432"/>
      <c r="CA4" s="263"/>
      <c r="CB4" s="281"/>
      <c r="CC4" s="281"/>
      <c r="CD4" s="441"/>
      <c r="CE4" s="441"/>
      <c r="CF4" s="442"/>
      <c r="CG4" s="432"/>
      <c r="CH4" s="444"/>
      <c r="CI4" s="444"/>
      <c r="CJ4" s="444"/>
      <c r="CK4" s="444"/>
      <c r="CL4" s="432"/>
      <c r="CN4" s="270"/>
      <c r="CO4" s="271" t="s">
        <v>155</v>
      </c>
      <c r="CP4" s="271" t="s">
        <v>156</v>
      </c>
      <c r="CV4" s="445"/>
      <c r="CW4" s="445"/>
      <c r="CX4" s="445"/>
      <c r="DB4" s="271"/>
      <c r="DC4" s="271"/>
    </row>
    <row r="5" spans="1:107" s="514" customFormat="1" ht="18.75" customHeight="1" x14ac:dyDescent="0.25">
      <c r="A5" s="432"/>
      <c r="B5" s="503"/>
      <c r="C5" s="514" t="str">
        <f>DB5</f>
        <v>Max Dush</v>
      </c>
      <c r="D5" s="451">
        <f>SUM(D6:D14)</f>
        <v>0</v>
      </c>
      <c r="E5" s="267" t="s">
        <v>154</v>
      </c>
      <c r="F5" s="514" t="str">
        <f>DC5</f>
        <v>Mark Spruill</v>
      </c>
      <c r="G5" s="451">
        <f>SUM(G6:G14)</f>
        <v>0</v>
      </c>
      <c r="H5" s="432"/>
      <c r="I5" s="433"/>
      <c r="J5" s="514" t="str">
        <f>DB6</f>
        <v>John Bellina</v>
      </c>
      <c r="K5" s="451">
        <f>SUM(K6:K14)</f>
        <v>0</v>
      </c>
      <c r="L5" s="267" t="s">
        <v>154</v>
      </c>
      <c r="M5" s="266" t="str">
        <f>DC6</f>
        <v>TJ Stephens</v>
      </c>
      <c r="N5" s="451">
        <f>SUM(N6:N14)</f>
        <v>6</v>
      </c>
      <c r="O5" s="432"/>
      <c r="P5" s="433"/>
      <c r="Q5" s="514" t="str">
        <f>DB7</f>
        <v>Tony Azzato</v>
      </c>
      <c r="R5" s="451">
        <f>SUM(R6:R14)</f>
        <v>3</v>
      </c>
      <c r="S5" s="267" t="s">
        <v>154</v>
      </c>
      <c r="T5" s="266" t="str">
        <f>DC7</f>
        <v>Chuck Nunamaker</v>
      </c>
      <c r="U5" s="451">
        <f>SUM(U6:U14)</f>
        <v>10</v>
      </c>
      <c r="V5" s="432"/>
      <c r="W5" s="433"/>
      <c r="X5" s="514" t="str">
        <f>DB8</f>
        <v>Tyler Daniels</v>
      </c>
      <c r="Y5" s="451">
        <f>SUM(Y6:Y14)</f>
        <v>7</v>
      </c>
      <c r="Z5" s="267" t="s">
        <v>154</v>
      </c>
      <c r="AA5" s="266" t="str">
        <f>DC8</f>
        <v>Dean Dinsmore</v>
      </c>
      <c r="AB5" s="451">
        <f>SUM(AB6:AB14)</f>
        <v>5</v>
      </c>
      <c r="AC5" s="432"/>
      <c r="AD5" s="433"/>
      <c r="AE5" s="514" t="str">
        <f>DB9</f>
        <v>Paul Bellina</v>
      </c>
      <c r="AF5" s="451">
        <f>SUM(AF6:AF14)</f>
        <v>0</v>
      </c>
      <c r="AG5" s="267" t="s">
        <v>154</v>
      </c>
      <c r="AH5" s="266" t="str">
        <f>DC9</f>
        <v>Matt Heindl</v>
      </c>
      <c r="AI5" s="451">
        <f>SUM(AI6:AI14)</f>
        <v>16</v>
      </c>
      <c r="AJ5" s="432"/>
      <c r="AK5" s="433"/>
      <c r="AL5" s="514" t="str">
        <f>DB10</f>
        <v>Tom Goodreau</v>
      </c>
      <c r="AM5" s="451">
        <f>SUM(AM6:AM14)</f>
        <v>17</v>
      </c>
      <c r="AN5" s="267" t="s">
        <v>154</v>
      </c>
      <c r="AO5" s="266" t="str">
        <f>DC10</f>
        <v>Scotty Asti</v>
      </c>
      <c r="AP5" s="451">
        <f>SUM(AP6:AP14)</f>
        <v>0</v>
      </c>
      <c r="AQ5" s="432"/>
      <c r="AR5" s="433"/>
      <c r="AS5" s="514" t="str">
        <f>DB11</f>
        <v>Tyler Faber</v>
      </c>
      <c r="AT5" s="451">
        <f>SUM(AT6:AT14)</f>
        <v>13</v>
      </c>
      <c r="AU5" s="267" t="s">
        <v>154</v>
      </c>
      <c r="AV5" s="266" t="str">
        <f>DC11</f>
        <v>Joe Haines</v>
      </c>
      <c r="AW5" s="451">
        <f>SUM(AW6:AW14)</f>
        <v>9</v>
      </c>
      <c r="AX5" s="432"/>
      <c r="AY5" s="433"/>
      <c r="AZ5" s="514" t="str">
        <f>DB12</f>
        <v>Nate McFadden</v>
      </c>
      <c r="BA5" s="451">
        <f>SUM(BA6:BA14)</f>
        <v>0</v>
      </c>
      <c r="BB5" s="267" t="s">
        <v>154</v>
      </c>
      <c r="BC5" s="266" t="str">
        <f>DC12</f>
        <v>David Faber</v>
      </c>
      <c r="BD5" s="451">
        <f>SUM(BD6:BD14)</f>
        <v>19</v>
      </c>
      <c r="BE5" s="432"/>
      <c r="BF5" s="433"/>
      <c r="BG5" s="514" t="str">
        <f>DB13</f>
        <v>Jimmy Brown</v>
      </c>
      <c r="BH5" s="451">
        <f>SUM(BH6:BH14)</f>
        <v>0</v>
      </c>
      <c r="BI5" s="267" t="s">
        <v>154</v>
      </c>
      <c r="BJ5" s="266" t="str">
        <f>DC13</f>
        <v>Jeffrey Rodgers</v>
      </c>
      <c r="BK5" s="451">
        <f>SUM(BK6:BK14)</f>
        <v>0</v>
      </c>
      <c r="BL5" s="432"/>
      <c r="BM5" s="433"/>
      <c r="BN5" s="514" t="str">
        <f>DB14</f>
        <v>Elliot Norton</v>
      </c>
      <c r="BO5" s="451">
        <f>SUM(BO6:BO14)</f>
        <v>0</v>
      </c>
      <c r="BP5" s="267" t="s">
        <v>154</v>
      </c>
      <c r="BQ5" s="266" t="str">
        <f>DC14</f>
        <v>Garrett Beaver</v>
      </c>
      <c r="BR5" s="451">
        <f>SUM(BR6:BR14)</f>
        <v>0</v>
      </c>
      <c r="BS5" s="432"/>
      <c r="BT5" s="433"/>
      <c r="BU5" s="514" t="str">
        <f>DB15</f>
        <v>Nate Steis</v>
      </c>
      <c r="BV5" s="451">
        <f>SUM(BV6:BV14)</f>
        <v>0</v>
      </c>
      <c r="BW5" s="267" t="s">
        <v>154</v>
      </c>
      <c r="BX5" s="266" t="str">
        <f>DC15</f>
        <v>John Clark</v>
      </c>
      <c r="BY5" s="451">
        <f>SUM(BY6:BY14)</f>
        <v>0</v>
      </c>
      <c r="BZ5" s="432"/>
      <c r="CA5" s="433"/>
      <c r="CB5" s="514" t="str">
        <f>DB16</f>
        <v>Mike Samick</v>
      </c>
      <c r="CC5" s="451">
        <f>SUM(CC6:CC14)</f>
        <v>2</v>
      </c>
      <c r="CD5" s="267" t="s">
        <v>154</v>
      </c>
      <c r="CE5" s="266" t="str">
        <f>DC16</f>
        <v>John Andrews</v>
      </c>
      <c r="CF5" s="451">
        <f>SUM(CF6:CF14)</f>
        <v>19</v>
      </c>
      <c r="CG5" s="432"/>
      <c r="CH5" s="263">
        <v>1</v>
      </c>
      <c r="CI5" s="282"/>
      <c r="CJ5" s="565"/>
      <c r="CK5" s="444"/>
      <c r="CL5" s="432"/>
      <c r="CN5" s="273">
        <v>1</v>
      </c>
      <c r="CO5" s="278" t="s">
        <v>690</v>
      </c>
      <c r="CP5" s="278" t="s">
        <v>682</v>
      </c>
      <c r="CV5" s="445"/>
      <c r="CW5" s="445"/>
      <c r="CX5" s="445"/>
      <c r="DA5" s="514">
        <v>1</v>
      </c>
      <c r="DB5" s="281" t="s">
        <v>201</v>
      </c>
      <c r="DC5" s="282" t="s">
        <v>215</v>
      </c>
    </row>
    <row r="6" spans="1:107" s="514" customFormat="1" ht="18.75" customHeight="1" x14ac:dyDescent="0.25">
      <c r="A6" s="432"/>
      <c r="B6" s="440"/>
      <c r="C6" s="269"/>
      <c r="D6" s="269"/>
      <c r="E6" s="269"/>
      <c r="F6" s="452" t="s">
        <v>610</v>
      </c>
      <c r="G6" s="489"/>
      <c r="H6" s="443"/>
      <c r="I6" s="440"/>
      <c r="J6" s="483"/>
      <c r="K6" s="269"/>
      <c r="L6" s="269"/>
      <c r="M6" s="483"/>
      <c r="N6" s="489"/>
      <c r="O6" s="443"/>
      <c r="P6" s="440"/>
      <c r="Q6" s="269"/>
      <c r="R6" s="269"/>
      <c r="S6" s="269"/>
      <c r="T6" s="482"/>
      <c r="U6" s="489"/>
      <c r="V6" s="443"/>
      <c r="W6" s="440"/>
      <c r="X6" s="452" t="s">
        <v>633</v>
      </c>
      <c r="Y6" s="269"/>
      <c r="Z6" s="269"/>
      <c r="AA6" s="483"/>
      <c r="AB6" s="489"/>
      <c r="AC6" s="443"/>
      <c r="AD6" s="440"/>
      <c r="AE6" s="269"/>
      <c r="AF6" s="269"/>
      <c r="AG6" s="269"/>
      <c r="AH6" s="482"/>
      <c r="AI6" s="489"/>
      <c r="AJ6" s="443"/>
      <c r="AK6" s="440"/>
      <c r="AL6" s="269"/>
      <c r="AM6" s="269"/>
      <c r="AN6" s="269"/>
      <c r="AO6" s="452" t="s">
        <v>611</v>
      </c>
      <c r="AP6" s="489"/>
      <c r="AQ6" s="443"/>
      <c r="AR6" s="440"/>
      <c r="AS6" s="483"/>
      <c r="AT6" s="269"/>
      <c r="AU6" s="269"/>
      <c r="AV6" s="483"/>
      <c r="AW6" s="489"/>
      <c r="AX6" s="443"/>
      <c r="AY6" s="440"/>
      <c r="AZ6" s="269"/>
      <c r="BA6" s="269"/>
      <c r="BB6" s="269"/>
      <c r="BC6" s="483"/>
      <c r="BD6" s="489"/>
      <c r="BE6" s="443"/>
      <c r="BF6" s="440"/>
      <c r="BG6" s="452" t="s">
        <v>609</v>
      </c>
      <c r="BH6" s="269"/>
      <c r="BI6" s="269"/>
      <c r="BJ6" s="483"/>
      <c r="BK6" s="489"/>
      <c r="BL6" s="432"/>
      <c r="BM6" s="440"/>
      <c r="BN6" s="483"/>
      <c r="BO6" s="269"/>
      <c r="BP6" s="269"/>
      <c r="BQ6" s="452" t="s">
        <v>192</v>
      </c>
      <c r="BR6" s="489"/>
      <c r="BS6" s="432"/>
      <c r="BT6" s="440"/>
      <c r="BU6" s="483"/>
      <c r="BV6" s="269"/>
      <c r="BW6" s="269"/>
      <c r="BX6" s="483"/>
      <c r="BY6" s="489"/>
      <c r="BZ6" s="432"/>
      <c r="CA6" s="440"/>
      <c r="CB6" s="483"/>
      <c r="CC6" s="269"/>
      <c r="CD6" s="269"/>
      <c r="CE6" s="483"/>
      <c r="CF6" s="489"/>
      <c r="CG6" s="432"/>
      <c r="CH6" s="263">
        <v>2</v>
      </c>
      <c r="CI6" s="565"/>
      <c r="CJ6" s="281"/>
      <c r="CK6" s="444"/>
      <c r="CL6" s="432"/>
      <c r="CN6" s="273">
        <v>2</v>
      </c>
      <c r="CO6" s="278" t="s">
        <v>688</v>
      </c>
      <c r="CP6" s="278" t="s">
        <v>685</v>
      </c>
      <c r="CV6" s="445"/>
      <c r="CW6" s="445"/>
      <c r="CX6" s="445"/>
      <c r="DA6" s="514">
        <v>2</v>
      </c>
      <c r="DB6" s="281" t="s">
        <v>202</v>
      </c>
      <c r="DC6" s="282" t="s">
        <v>62</v>
      </c>
    </row>
    <row r="7" spans="1:107" s="514" customFormat="1" ht="18.75" customHeight="1" x14ac:dyDescent="0.25">
      <c r="A7" s="454"/>
      <c r="B7" s="263"/>
      <c r="C7" s="276" t="s">
        <v>157</v>
      </c>
      <c r="D7" s="276">
        <v>0</v>
      </c>
      <c r="E7" s="263"/>
      <c r="F7" s="455" t="s">
        <v>157</v>
      </c>
      <c r="G7" s="263">
        <f>E3</f>
        <v>0</v>
      </c>
      <c r="H7" s="456"/>
      <c r="I7" s="263"/>
      <c r="J7" s="276" t="s">
        <v>157</v>
      </c>
      <c r="K7" s="276">
        <v>0</v>
      </c>
      <c r="L7" s="263"/>
      <c r="M7" s="455" t="s">
        <v>157</v>
      </c>
      <c r="N7" s="263">
        <f>L3</f>
        <v>3</v>
      </c>
      <c r="O7" s="443"/>
      <c r="P7" s="263"/>
      <c r="Q7" s="276" t="s">
        <v>157</v>
      </c>
      <c r="R7" s="276">
        <v>0</v>
      </c>
      <c r="S7" s="263"/>
      <c r="T7" s="455" t="s">
        <v>157</v>
      </c>
      <c r="U7" s="263">
        <f>S3</f>
        <v>3</v>
      </c>
      <c r="V7" s="456"/>
      <c r="W7" s="263"/>
      <c r="X7" s="276" t="s">
        <v>157</v>
      </c>
      <c r="Y7" s="276">
        <v>0</v>
      </c>
      <c r="Z7" s="263"/>
      <c r="AA7" s="455" t="s">
        <v>157</v>
      </c>
      <c r="AB7" s="263">
        <f>Z3</f>
        <v>3</v>
      </c>
      <c r="AC7" s="456"/>
      <c r="AD7" s="263"/>
      <c r="AE7" s="276" t="s">
        <v>157</v>
      </c>
      <c r="AF7" s="276">
        <v>0</v>
      </c>
      <c r="AG7" s="263"/>
      <c r="AH7" s="455" t="s">
        <v>157</v>
      </c>
      <c r="AI7" s="263">
        <f>AG3</f>
        <v>3</v>
      </c>
      <c r="AJ7" s="456"/>
      <c r="AK7" s="263"/>
      <c r="AL7" s="276" t="s">
        <v>157</v>
      </c>
      <c r="AM7" s="276">
        <v>0</v>
      </c>
      <c r="AN7" s="263"/>
      <c r="AO7" s="455" t="s">
        <v>157</v>
      </c>
      <c r="AP7" s="263">
        <f>AN3</f>
        <v>0</v>
      </c>
      <c r="AQ7" s="443"/>
      <c r="AR7" s="263"/>
      <c r="AS7" s="276" t="s">
        <v>157</v>
      </c>
      <c r="AT7" s="276">
        <v>0</v>
      </c>
      <c r="AU7" s="263"/>
      <c r="AV7" s="455" t="s">
        <v>157</v>
      </c>
      <c r="AW7" s="263">
        <f>AU3</f>
        <v>3</v>
      </c>
      <c r="AX7" s="456"/>
      <c r="AY7" s="263"/>
      <c r="AZ7" s="276" t="s">
        <v>157</v>
      </c>
      <c r="BA7" s="276">
        <v>0</v>
      </c>
      <c r="BB7" s="263"/>
      <c r="BC7" s="455" t="s">
        <v>157</v>
      </c>
      <c r="BD7" s="263">
        <f>BB3</f>
        <v>3</v>
      </c>
      <c r="BE7" s="456"/>
      <c r="BF7" s="263"/>
      <c r="BG7" s="276" t="s">
        <v>157</v>
      </c>
      <c r="BH7" s="276">
        <v>0</v>
      </c>
      <c r="BI7" s="263"/>
      <c r="BJ7" s="455" t="s">
        <v>157</v>
      </c>
      <c r="BK7" s="263">
        <f>BI3</f>
        <v>0</v>
      </c>
      <c r="BL7" s="456"/>
      <c r="BM7" s="263"/>
      <c r="BN7" s="276" t="s">
        <v>157</v>
      </c>
      <c r="BO7" s="276">
        <v>0</v>
      </c>
      <c r="BP7" s="263"/>
      <c r="BQ7" s="455" t="s">
        <v>157</v>
      </c>
      <c r="BR7" s="263">
        <f>BP3</f>
        <v>0</v>
      </c>
      <c r="BS7" s="443"/>
      <c r="BT7" s="263"/>
      <c r="BU7" s="276" t="s">
        <v>157</v>
      </c>
      <c r="BV7" s="276">
        <v>0</v>
      </c>
      <c r="BW7" s="263"/>
      <c r="BX7" s="455" t="s">
        <v>157</v>
      </c>
      <c r="BY7" s="263">
        <f>BW3</f>
        <v>0</v>
      </c>
      <c r="BZ7" s="456"/>
      <c r="CA7" s="263"/>
      <c r="CB7" s="276" t="s">
        <v>157</v>
      </c>
      <c r="CC7" s="276">
        <v>0</v>
      </c>
      <c r="CD7" s="263"/>
      <c r="CE7" s="455" t="s">
        <v>157</v>
      </c>
      <c r="CF7" s="263">
        <f>CD3</f>
        <v>3</v>
      </c>
      <c r="CG7" s="454"/>
      <c r="CH7" s="263">
        <v>3</v>
      </c>
      <c r="CI7" s="281"/>
      <c r="CJ7" s="565"/>
      <c r="CK7" s="444"/>
      <c r="CL7" s="454"/>
      <c r="CN7" s="273">
        <v>3</v>
      </c>
      <c r="CO7" s="278"/>
      <c r="CP7" s="278"/>
      <c r="CV7" s="445"/>
      <c r="CW7" s="445"/>
      <c r="CX7" s="445"/>
      <c r="DA7" s="514">
        <v>3</v>
      </c>
      <c r="DB7" s="281" t="s">
        <v>54</v>
      </c>
      <c r="DC7" s="453" t="s">
        <v>513</v>
      </c>
    </row>
    <row r="8" spans="1:107" s="514" customFormat="1" ht="18.75" customHeight="1" x14ac:dyDescent="0.25">
      <c r="A8" s="454"/>
      <c r="B8" s="457">
        <v>16</v>
      </c>
      <c r="C8" s="284" t="s">
        <v>680</v>
      </c>
      <c r="D8" s="270">
        <f>_xlfn.IFNA(IF(MATCH(C8, $CO$5:$CO$14, 0)&gt;0, $B8), 0)</f>
        <v>0</v>
      </c>
      <c r="E8" s="269"/>
      <c r="F8" s="459" t="s">
        <v>681</v>
      </c>
      <c r="G8" s="270">
        <f>_xlfn.IFNA(IF(MATCH(F8, $CO$5:$CO$14, 0)&gt;0, $B8), 0)</f>
        <v>0</v>
      </c>
      <c r="H8" s="456"/>
      <c r="I8" s="457">
        <v>16</v>
      </c>
      <c r="J8" s="283" t="s">
        <v>682</v>
      </c>
      <c r="K8" s="270">
        <f>_xlfn.IFNA(IF(MATCH(J8, $CO$5:$CO$14, 0)&gt;0, $B8), 0)</f>
        <v>0</v>
      </c>
      <c r="L8" s="269"/>
      <c r="M8" s="459" t="s">
        <v>681</v>
      </c>
      <c r="N8" s="270">
        <f>_xlfn.IFNA(IF(MATCH(M8, $CO$5:$CO$14, 0)&gt;0, $B8), 0)</f>
        <v>0</v>
      </c>
      <c r="O8" s="443"/>
      <c r="P8" s="457">
        <v>16</v>
      </c>
      <c r="Q8" s="459" t="s">
        <v>681</v>
      </c>
      <c r="R8" s="270">
        <f>_xlfn.IFNA(IF(MATCH(Q8, $CO$5:$CO$14, 0)&gt;0, $B8), 0)</f>
        <v>0</v>
      </c>
      <c r="S8" s="269"/>
      <c r="T8" s="459" t="s">
        <v>683</v>
      </c>
      <c r="U8" s="270">
        <f>_xlfn.IFNA(IF(MATCH(T8, $CO$5:$CO$14, 0)&gt;0, $B8), 0)</f>
        <v>0</v>
      </c>
      <c r="V8" s="456"/>
      <c r="W8" s="457">
        <v>16</v>
      </c>
      <c r="X8" s="459" t="s">
        <v>684</v>
      </c>
      <c r="Y8" s="270">
        <f>_xlfn.IFNA(IF(MATCH(X8, $CO$5:$CO$14, 0)&gt;0, $B8), 0)</f>
        <v>0</v>
      </c>
      <c r="Z8" s="269"/>
      <c r="AA8" s="546" t="s">
        <v>683</v>
      </c>
      <c r="AB8" s="270">
        <f>_xlfn.IFNA(IF(MATCH(AA8, $CO$5:$CO$14, 0)&gt;0, $B8), 0)</f>
        <v>0</v>
      </c>
      <c r="AC8" s="456"/>
      <c r="AD8" s="457">
        <v>16</v>
      </c>
      <c r="AE8" s="458" t="s">
        <v>685</v>
      </c>
      <c r="AF8" s="451">
        <v>0</v>
      </c>
      <c r="AG8" s="269"/>
      <c r="AH8" s="459" t="s">
        <v>684</v>
      </c>
      <c r="AI8" s="270">
        <f>_xlfn.IFNA(IF(MATCH(AH8, $CO$5:$CO$14, 0)&gt;0, $B8), 0)</f>
        <v>0</v>
      </c>
      <c r="AJ8" s="456"/>
      <c r="AK8" s="457">
        <v>16</v>
      </c>
      <c r="AL8" s="458" t="s">
        <v>686</v>
      </c>
      <c r="AM8" s="451">
        <v>0</v>
      </c>
      <c r="AN8" s="269"/>
      <c r="AO8" s="566" t="s">
        <v>683</v>
      </c>
      <c r="AP8" s="270">
        <f>_xlfn.IFNA(IF(MATCH(AO8, $CO$5:$CO$14, 0)&gt;0, $B8), 0)</f>
        <v>0</v>
      </c>
      <c r="AQ8" s="456"/>
      <c r="AR8" s="457">
        <v>16</v>
      </c>
      <c r="AS8" s="284" t="s">
        <v>681</v>
      </c>
      <c r="AT8" s="270">
        <f>_xlfn.IFNA(IF(MATCH(AS8, $CO$5:$CO$14, 0)&gt;0, $B8), 0)</f>
        <v>0</v>
      </c>
      <c r="AU8" s="269"/>
      <c r="AV8" s="459" t="s">
        <v>681</v>
      </c>
      <c r="AW8" s="270">
        <f>_xlfn.IFNA(IF(MATCH(AV8, $CO$5:$CO$14, 0)&gt;0, $B8), 0)</f>
        <v>0</v>
      </c>
      <c r="AX8" s="456"/>
      <c r="AY8" s="457">
        <v>16</v>
      </c>
      <c r="AZ8" s="459" t="s">
        <v>687</v>
      </c>
      <c r="BA8" s="270">
        <f>_xlfn.IFNA(IF(MATCH(AZ8, $CO$5:$CO$14, 0)&gt;0, $B8), 0)</f>
        <v>0</v>
      </c>
      <c r="BB8" s="269"/>
      <c r="BC8" s="461" t="s">
        <v>688</v>
      </c>
      <c r="BD8" s="270">
        <f>_xlfn.IFNA(IF(MATCH(BC8, $CO$5:$CO$14, 0)&gt;0, $B8), 0)</f>
        <v>16</v>
      </c>
      <c r="BE8" s="456"/>
      <c r="BF8" s="457">
        <v>16</v>
      </c>
      <c r="BG8" s="459" t="s">
        <v>684</v>
      </c>
      <c r="BH8" s="270">
        <f>_xlfn.IFNA(IF(MATCH(BG8, $CO$5:$CO$14, 0)&gt;0, $B8), 0)</f>
        <v>0</v>
      </c>
      <c r="BI8" s="269"/>
      <c r="BJ8" s="459" t="s">
        <v>683</v>
      </c>
      <c r="BK8" s="270">
        <f>_xlfn.IFNA(IF(MATCH(BJ8, $CO$5:$CO$14, 0)&gt;0, $B8), 0)</f>
        <v>0</v>
      </c>
      <c r="BL8" s="454"/>
      <c r="BM8" s="457">
        <v>16</v>
      </c>
      <c r="BN8" s="459" t="s">
        <v>689</v>
      </c>
      <c r="BO8" s="270">
        <f>_xlfn.IFNA(IF(MATCH(BN8, $CO$5:$CO$14, 0)&gt;0, $B8), 0)</f>
        <v>0</v>
      </c>
      <c r="BP8" s="269"/>
      <c r="BQ8" s="459" t="s">
        <v>689</v>
      </c>
      <c r="BR8" s="270">
        <f>_xlfn.IFNA(IF(MATCH(BQ8, $CO$5:$CO$14, 0)&gt;0, $B8), 0)</f>
        <v>0</v>
      </c>
      <c r="BS8" s="454"/>
      <c r="BT8" s="457">
        <v>16</v>
      </c>
      <c r="BU8" s="284" t="s">
        <v>681</v>
      </c>
      <c r="BV8" s="270">
        <f>_xlfn.IFNA(IF(MATCH(BU8, $CO$5:$CO$14, 0)&gt;0, $B8), 0)</f>
        <v>0</v>
      </c>
      <c r="BW8" s="269"/>
      <c r="BX8" s="461" t="s">
        <v>663</v>
      </c>
      <c r="BY8" s="270">
        <f>_xlfn.IFNA(IF(MATCH(BX8, $CO$5:$CO$14, 0)&gt;0, $B8), 0)</f>
        <v>0</v>
      </c>
      <c r="BZ8" s="454"/>
      <c r="CA8" s="457">
        <v>16</v>
      </c>
      <c r="CB8" s="459" t="s">
        <v>680</v>
      </c>
      <c r="CC8" s="270">
        <f>_xlfn.IFNA(IF(MATCH(CB8, $CO$5:$CO$14, 0)&gt;0, $B8), 0)</f>
        <v>0</v>
      </c>
      <c r="CD8" s="269"/>
      <c r="CE8" s="461" t="s">
        <v>690</v>
      </c>
      <c r="CF8" s="270">
        <f>_xlfn.IFNA(IF(MATCH(CE8, $CO$5:$CO$14, 0)&gt;0, $B8), 0)</f>
        <v>16</v>
      </c>
      <c r="CG8" s="454"/>
      <c r="CH8" s="263">
        <v>4</v>
      </c>
      <c r="CI8" s="565"/>
      <c r="CJ8" s="565"/>
      <c r="CK8" s="444"/>
      <c r="CL8" s="454"/>
      <c r="CN8" s="273">
        <v>4</v>
      </c>
      <c r="CO8" s="278"/>
      <c r="CP8" s="278"/>
      <c r="CV8" s="445"/>
      <c r="CW8" s="445"/>
      <c r="CX8" s="445"/>
      <c r="DA8" s="514">
        <v>4</v>
      </c>
      <c r="DB8" s="281" t="s">
        <v>55</v>
      </c>
      <c r="DC8" s="466" t="s">
        <v>187</v>
      </c>
    </row>
    <row r="9" spans="1:107" s="514" customFormat="1" ht="18.75" customHeight="1" x14ac:dyDescent="0.25">
      <c r="A9" s="454"/>
      <c r="B9" s="457">
        <v>13</v>
      </c>
      <c r="C9" s="284" t="s">
        <v>689</v>
      </c>
      <c r="D9" s="270">
        <f t="shared" ref="D9:D11" si="0">_xlfn.IFNA(IF(MATCH(C9, $CO$5:$CO$14, 0)&gt;0, $B9), 0)</f>
        <v>0</v>
      </c>
      <c r="E9" s="269"/>
      <c r="F9" s="459" t="s">
        <v>680</v>
      </c>
      <c r="G9" s="270">
        <f t="shared" ref="G9:G11" si="1">_xlfn.IFNA(IF(MATCH(F9, $CO$5:$CO$14, 0)&gt;0, $B9), 0)</f>
        <v>0</v>
      </c>
      <c r="H9" s="456"/>
      <c r="I9" s="457">
        <v>13</v>
      </c>
      <c r="J9" s="283" t="s">
        <v>663</v>
      </c>
      <c r="K9" s="270">
        <f t="shared" ref="K9:K11" si="2">_xlfn.IFNA(IF(MATCH(J9, $CO$5:$CO$14, 0)&gt;0, $B9), 0)</f>
        <v>0</v>
      </c>
      <c r="L9" s="269"/>
      <c r="M9" s="459" t="s">
        <v>680</v>
      </c>
      <c r="N9" s="270">
        <f t="shared" ref="N9:N11" si="3">_xlfn.IFNA(IF(MATCH(M9, $CO$5:$CO$14, 0)&gt;0, $B9), 0)</f>
        <v>0</v>
      </c>
      <c r="O9" s="443"/>
      <c r="P9" s="457">
        <v>13</v>
      </c>
      <c r="Q9" s="459" t="s">
        <v>680</v>
      </c>
      <c r="R9" s="270">
        <f t="shared" ref="R9:R11" si="4">_xlfn.IFNA(IF(MATCH(Q9, $CO$5:$CO$14, 0)&gt;0, $B9), 0)</f>
        <v>0</v>
      </c>
      <c r="S9" s="269"/>
      <c r="T9" s="461" t="s">
        <v>691</v>
      </c>
      <c r="U9" s="270">
        <f t="shared" ref="U9:U11" si="5">_xlfn.IFNA(IF(MATCH(T9, $CO$5:$CO$14, 0)&gt;0, $B9), 0)</f>
        <v>0</v>
      </c>
      <c r="V9" s="456"/>
      <c r="W9" s="457">
        <v>13</v>
      </c>
      <c r="X9" s="459" t="s">
        <v>687</v>
      </c>
      <c r="Y9" s="270">
        <f t="shared" ref="Y9:Y11" si="6">_xlfn.IFNA(IF(MATCH(X9, $CO$5:$CO$14, 0)&gt;0, $B9), 0)</f>
        <v>0</v>
      </c>
      <c r="Z9" s="269"/>
      <c r="AA9" s="546" t="s">
        <v>663</v>
      </c>
      <c r="AB9" s="270">
        <f t="shared" ref="AB9:AB11" si="7">_xlfn.IFNA(IF(MATCH(AA9, $CO$5:$CO$14, 0)&gt;0, $B9), 0)</f>
        <v>0</v>
      </c>
      <c r="AC9" s="456"/>
      <c r="AD9" s="457">
        <v>13</v>
      </c>
      <c r="AE9" s="461" t="s">
        <v>691</v>
      </c>
      <c r="AF9" s="270">
        <f t="shared" ref="AF9:AF11" si="8">_xlfn.IFNA(IF(MATCH(AE9, $CO$5:$CO$14, 0)&gt;0, $B9), 0)</f>
        <v>0</v>
      </c>
      <c r="AG9" s="269"/>
      <c r="AH9" s="461" t="s">
        <v>690</v>
      </c>
      <c r="AI9" s="270">
        <f t="shared" ref="AI9:AI11" si="9">_xlfn.IFNA(IF(MATCH(AH9, $CO$5:$CO$14, 0)&gt;0, $B9), 0)</f>
        <v>13</v>
      </c>
      <c r="AJ9" s="456"/>
      <c r="AK9" s="457">
        <v>13</v>
      </c>
      <c r="AL9" s="459" t="s">
        <v>681</v>
      </c>
      <c r="AM9" s="270">
        <f t="shared" ref="AM9:AM11" si="10">_xlfn.IFNA(IF(MATCH(AL9, $CO$5:$CO$14, 0)&gt;0, $B9), 0)</f>
        <v>0</v>
      </c>
      <c r="AN9" s="269"/>
      <c r="AO9" s="566" t="s">
        <v>681</v>
      </c>
      <c r="AP9" s="270">
        <f t="shared" ref="AP9:AP11" si="11">_xlfn.IFNA(IF(MATCH(AO9, $CO$5:$CO$14, 0)&gt;0, $B9), 0)</f>
        <v>0</v>
      </c>
      <c r="AQ9" s="456"/>
      <c r="AR9" s="457">
        <v>13</v>
      </c>
      <c r="AS9" s="284" t="s">
        <v>680</v>
      </c>
      <c r="AT9" s="270">
        <f t="shared" ref="AT9:AT11" si="12">_xlfn.IFNA(IF(MATCH(AS9, $CO$5:$CO$14, 0)&gt;0, $B9), 0)</f>
        <v>0</v>
      </c>
      <c r="AU9" s="269"/>
      <c r="AV9" s="459" t="s">
        <v>680</v>
      </c>
      <c r="AW9" s="270">
        <f t="shared" ref="AW9:AW11" si="13">_xlfn.IFNA(IF(MATCH(AV9, $CO$5:$CO$14, 0)&gt;0, $B9), 0)</f>
        <v>0</v>
      </c>
      <c r="AX9" s="456"/>
      <c r="AY9" s="457">
        <v>13</v>
      </c>
      <c r="AZ9" s="461" t="s">
        <v>686</v>
      </c>
      <c r="BA9" s="270">
        <f t="shared" ref="BA9:BA11" si="14">_xlfn.IFNA(IF(MATCH(AZ9, $CO$5:$CO$14, 0)&gt;0, $B9), 0)</f>
        <v>0</v>
      </c>
      <c r="BB9" s="269"/>
      <c r="BC9" s="459" t="s">
        <v>689</v>
      </c>
      <c r="BD9" s="270">
        <f t="shared" ref="BD9:BD11" si="15">_xlfn.IFNA(IF(MATCH(BC9, $CO$5:$CO$14, 0)&gt;0, $B9), 0)</f>
        <v>0</v>
      </c>
      <c r="BE9" s="456"/>
      <c r="BF9" s="457">
        <v>13</v>
      </c>
      <c r="BG9" s="459" t="s">
        <v>689</v>
      </c>
      <c r="BH9" s="270">
        <f t="shared" ref="BH9:BH11" si="16">_xlfn.IFNA(IF(MATCH(BG9, $CO$5:$CO$14, 0)&gt;0, $B9), 0)</f>
        <v>0</v>
      </c>
      <c r="BI9" s="269"/>
      <c r="BJ9" s="459" t="s">
        <v>689</v>
      </c>
      <c r="BK9" s="270">
        <f t="shared" ref="BK9:BK11" si="17">_xlfn.IFNA(IF(MATCH(BJ9, $CO$5:$CO$14, 0)&gt;0, $B9), 0)</f>
        <v>0</v>
      </c>
      <c r="BL9" s="454"/>
      <c r="BM9" s="457">
        <v>13</v>
      </c>
      <c r="BN9" s="459" t="s">
        <v>684</v>
      </c>
      <c r="BO9" s="270">
        <f t="shared" ref="BO9:BO11" si="18">_xlfn.IFNA(IF(MATCH(BN9, $CO$5:$CO$14, 0)&gt;0, $B9), 0)</f>
        <v>0</v>
      </c>
      <c r="BP9" s="269"/>
      <c r="BQ9" s="459" t="s">
        <v>683</v>
      </c>
      <c r="BR9" s="270">
        <f t="shared" ref="BR9:BR11" si="19">_xlfn.IFNA(IF(MATCH(BQ9, $CO$5:$CO$14, 0)&gt;0, $B9), 0)</f>
        <v>0</v>
      </c>
      <c r="BS9" s="454"/>
      <c r="BT9" s="457">
        <v>13</v>
      </c>
      <c r="BU9" s="284" t="s">
        <v>680</v>
      </c>
      <c r="BV9" s="270">
        <f t="shared" ref="BV9:BV11" si="20">_xlfn.IFNA(IF(MATCH(BU9, $CO$5:$CO$14, 0)&gt;0, $B9), 0)</f>
        <v>0</v>
      </c>
      <c r="BW9" s="269"/>
      <c r="BX9" s="461" t="s">
        <v>686</v>
      </c>
      <c r="BY9" s="270">
        <f t="shared" ref="BY9:BY11" si="21">_xlfn.IFNA(IF(MATCH(BX9, $CO$5:$CO$14, 0)&gt;0, $B9), 0)</f>
        <v>0</v>
      </c>
      <c r="BZ9" s="454"/>
      <c r="CA9" s="457">
        <v>13</v>
      </c>
      <c r="CB9" s="459" t="s">
        <v>683</v>
      </c>
      <c r="CC9" s="270">
        <f t="shared" ref="CC9:CC11" si="22">_xlfn.IFNA(IF(MATCH(CB9, $CO$5:$CO$14, 0)&gt;0, $B9), 0)</f>
        <v>0</v>
      </c>
      <c r="CD9" s="269"/>
      <c r="CE9" s="461" t="s">
        <v>692</v>
      </c>
      <c r="CF9" s="270">
        <f t="shared" ref="CF9:CF11" si="23">_xlfn.IFNA(IF(MATCH(CE9, $CO$5:$CO$14, 0)&gt;0, $B9), 0)</f>
        <v>0</v>
      </c>
      <c r="CG9" s="454"/>
      <c r="CH9" s="263">
        <v>5</v>
      </c>
      <c r="CI9" s="565"/>
      <c r="CJ9" s="565"/>
      <c r="CK9" s="444"/>
      <c r="CL9" s="454"/>
      <c r="CN9" s="273">
        <v>5</v>
      </c>
      <c r="CO9" s="278"/>
      <c r="CP9" s="278"/>
      <c r="CV9" s="445"/>
      <c r="CW9" s="445"/>
      <c r="CX9" s="445"/>
      <c r="DA9" s="514">
        <v>5</v>
      </c>
      <c r="DB9" s="281" t="s">
        <v>52</v>
      </c>
      <c r="DC9" s="466" t="s">
        <v>74</v>
      </c>
    </row>
    <row r="10" spans="1:107" s="514" customFormat="1" ht="18.75" customHeight="1" x14ac:dyDescent="0.25">
      <c r="A10" s="462"/>
      <c r="B10" s="457">
        <v>10</v>
      </c>
      <c r="C10" s="284" t="s">
        <v>683</v>
      </c>
      <c r="D10" s="270">
        <f t="shared" si="0"/>
        <v>0</v>
      </c>
      <c r="E10" s="269"/>
      <c r="F10" s="459" t="s">
        <v>683</v>
      </c>
      <c r="G10" s="270">
        <f t="shared" si="1"/>
        <v>0</v>
      </c>
      <c r="H10" s="463"/>
      <c r="I10" s="457">
        <v>10</v>
      </c>
      <c r="J10" s="284" t="s">
        <v>687</v>
      </c>
      <c r="K10" s="270">
        <f t="shared" si="2"/>
        <v>0</v>
      </c>
      <c r="L10" s="269"/>
      <c r="M10" s="459" t="s">
        <v>684</v>
      </c>
      <c r="N10" s="270">
        <f t="shared" si="3"/>
        <v>0</v>
      </c>
      <c r="O10" s="443"/>
      <c r="P10" s="457">
        <v>10</v>
      </c>
      <c r="Q10" s="459" t="s">
        <v>684</v>
      </c>
      <c r="R10" s="270">
        <f t="shared" si="4"/>
        <v>0</v>
      </c>
      <c r="S10" s="269"/>
      <c r="T10" s="461" t="s">
        <v>693</v>
      </c>
      <c r="U10" s="270">
        <f t="shared" si="5"/>
        <v>0</v>
      </c>
      <c r="V10" s="463"/>
      <c r="W10" s="457">
        <v>10</v>
      </c>
      <c r="X10" s="459" t="s">
        <v>681</v>
      </c>
      <c r="Y10" s="270">
        <f t="shared" si="6"/>
        <v>0</v>
      </c>
      <c r="Z10" s="269"/>
      <c r="AA10" s="546" t="s">
        <v>687</v>
      </c>
      <c r="AB10" s="270">
        <f t="shared" si="7"/>
        <v>0</v>
      </c>
      <c r="AC10" s="463"/>
      <c r="AD10" s="457">
        <v>10</v>
      </c>
      <c r="AE10" s="461" t="s">
        <v>663</v>
      </c>
      <c r="AF10" s="270">
        <f t="shared" si="8"/>
        <v>0</v>
      </c>
      <c r="AG10" s="269"/>
      <c r="AH10" s="461" t="s">
        <v>694</v>
      </c>
      <c r="AI10" s="270">
        <f t="shared" si="9"/>
        <v>0</v>
      </c>
      <c r="AJ10" s="463"/>
      <c r="AK10" s="457">
        <v>10</v>
      </c>
      <c r="AL10" s="461" t="s">
        <v>688</v>
      </c>
      <c r="AM10" s="270">
        <f t="shared" si="10"/>
        <v>10</v>
      </c>
      <c r="AN10" s="269"/>
      <c r="AO10" s="547" t="s">
        <v>693</v>
      </c>
      <c r="AP10" s="270">
        <f t="shared" si="11"/>
        <v>0</v>
      </c>
      <c r="AQ10" s="463"/>
      <c r="AR10" s="457">
        <v>10</v>
      </c>
      <c r="AS10" s="283" t="s">
        <v>690</v>
      </c>
      <c r="AT10" s="270">
        <f t="shared" si="12"/>
        <v>10</v>
      </c>
      <c r="AU10" s="269"/>
      <c r="AV10" s="459" t="s">
        <v>683</v>
      </c>
      <c r="AW10" s="270">
        <f t="shared" si="13"/>
        <v>0</v>
      </c>
      <c r="AX10" s="463"/>
      <c r="AY10" s="457">
        <v>10</v>
      </c>
      <c r="AZ10" s="461" t="s">
        <v>695</v>
      </c>
      <c r="BA10" s="270">
        <f t="shared" si="14"/>
        <v>0</v>
      </c>
      <c r="BB10" s="269"/>
      <c r="BC10" s="459" t="s">
        <v>684</v>
      </c>
      <c r="BD10" s="270">
        <f t="shared" si="15"/>
        <v>0</v>
      </c>
      <c r="BE10" s="463"/>
      <c r="BF10" s="457">
        <v>10</v>
      </c>
      <c r="BG10" s="459" t="s">
        <v>680</v>
      </c>
      <c r="BH10" s="270">
        <f t="shared" si="16"/>
        <v>0</v>
      </c>
      <c r="BI10" s="269"/>
      <c r="BJ10" s="459" t="s">
        <v>687</v>
      </c>
      <c r="BK10" s="270">
        <f t="shared" si="17"/>
        <v>0</v>
      </c>
      <c r="BL10" s="462"/>
      <c r="BM10" s="457">
        <v>10</v>
      </c>
      <c r="BN10" s="459" t="s">
        <v>687</v>
      </c>
      <c r="BO10" s="270">
        <f t="shared" si="18"/>
        <v>0</v>
      </c>
      <c r="BP10" s="269"/>
      <c r="BQ10" s="459" t="s">
        <v>680</v>
      </c>
      <c r="BR10" s="270">
        <f t="shared" si="19"/>
        <v>0</v>
      </c>
      <c r="BS10" s="462"/>
      <c r="BT10" s="457">
        <v>10</v>
      </c>
      <c r="BU10" s="284" t="s">
        <v>684</v>
      </c>
      <c r="BV10" s="270">
        <f t="shared" si="20"/>
        <v>0</v>
      </c>
      <c r="BW10" s="269"/>
      <c r="BX10" s="461" t="s">
        <v>693</v>
      </c>
      <c r="BY10" s="270">
        <f t="shared" si="21"/>
        <v>0</v>
      </c>
      <c r="BZ10" s="462"/>
      <c r="CA10" s="457">
        <v>10</v>
      </c>
      <c r="CB10" s="459" t="s">
        <v>689</v>
      </c>
      <c r="CC10" s="270">
        <f t="shared" si="22"/>
        <v>0</v>
      </c>
      <c r="CD10" s="269"/>
      <c r="CE10" s="461" t="s">
        <v>696</v>
      </c>
      <c r="CF10" s="270">
        <f t="shared" si="23"/>
        <v>0</v>
      </c>
      <c r="CG10" s="462"/>
      <c r="CH10" s="263">
        <v>6</v>
      </c>
      <c r="CI10" s="565"/>
      <c r="CJ10" s="565"/>
      <c r="CK10" s="444"/>
      <c r="CL10" s="462"/>
      <c r="CN10" s="273">
        <v>6</v>
      </c>
      <c r="CO10" s="277"/>
      <c r="CP10" s="277"/>
      <c r="CV10" s="445"/>
      <c r="CW10" s="445"/>
      <c r="CX10" s="445"/>
      <c r="DA10" s="514">
        <v>6</v>
      </c>
      <c r="DB10" s="281" t="s">
        <v>77</v>
      </c>
      <c r="DC10" s="453" t="s">
        <v>183</v>
      </c>
    </row>
    <row r="11" spans="1:107" s="514" customFormat="1" ht="18.75" customHeight="1" x14ac:dyDescent="0.25">
      <c r="A11" s="462"/>
      <c r="B11" s="457">
        <v>7</v>
      </c>
      <c r="C11" s="283" t="s">
        <v>686</v>
      </c>
      <c r="D11" s="270">
        <f t="shared" si="0"/>
        <v>0</v>
      </c>
      <c r="E11" s="269"/>
      <c r="F11" s="461" t="s">
        <v>694</v>
      </c>
      <c r="G11" s="270">
        <f t="shared" si="1"/>
        <v>0</v>
      </c>
      <c r="H11" s="463"/>
      <c r="I11" s="457">
        <v>7</v>
      </c>
      <c r="J11" s="284" t="s">
        <v>684</v>
      </c>
      <c r="K11" s="270">
        <f t="shared" si="2"/>
        <v>0</v>
      </c>
      <c r="L11" s="269"/>
      <c r="M11" s="458" t="s">
        <v>694</v>
      </c>
      <c r="N11" s="451">
        <v>0</v>
      </c>
      <c r="O11" s="443"/>
      <c r="P11" s="457">
        <v>7</v>
      </c>
      <c r="Q11" s="461" t="s">
        <v>693</v>
      </c>
      <c r="R11" s="270">
        <f t="shared" si="4"/>
        <v>0</v>
      </c>
      <c r="S11" s="269"/>
      <c r="T11" s="461" t="s">
        <v>688</v>
      </c>
      <c r="U11" s="270">
        <f t="shared" si="5"/>
        <v>7</v>
      </c>
      <c r="V11" s="463"/>
      <c r="W11" s="457">
        <v>7</v>
      </c>
      <c r="X11" s="461" t="s">
        <v>688</v>
      </c>
      <c r="Y11" s="270">
        <f t="shared" si="6"/>
        <v>7</v>
      </c>
      <c r="Z11" s="269"/>
      <c r="AA11" s="514" t="s">
        <v>681</v>
      </c>
      <c r="AB11" s="270">
        <f t="shared" si="7"/>
        <v>0</v>
      </c>
      <c r="AC11" s="463"/>
      <c r="AD11" s="457">
        <v>7</v>
      </c>
      <c r="AE11" s="461" t="s">
        <v>693</v>
      </c>
      <c r="AF11" s="270">
        <f t="shared" si="8"/>
        <v>0</v>
      </c>
      <c r="AG11" s="269"/>
      <c r="AH11" s="459" t="s">
        <v>680</v>
      </c>
      <c r="AI11" s="270">
        <f t="shared" si="9"/>
        <v>0</v>
      </c>
      <c r="AJ11" s="463"/>
      <c r="AK11" s="457">
        <v>7</v>
      </c>
      <c r="AL11" s="461" t="s">
        <v>690</v>
      </c>
      <c r="AM11" s="270">
        <f t="shared" si="10"/>
        <v>7</v>
      </c>
      <c r="AN11" s="269"/>
      <c r="AO11" s="566" t="s">
        <v>680</v>
      </c>
      <c r="AP11" s="270">
        <f t="shared" si="11"/>
        <v>0</v>
      </c>
      <c r="AQ11" s="463"/>
      <c r="AR11" s="457">
        <v>7</v>
      </c>
      <c r="AS11" s="283" t="s">
        <v>692</v>
      </c>
      <c r="AT11" s="270">
        <f t="shared" si="12"/>
        <v>0</v>
      </c>
      <c r="AU11" s="269"/>
      <c r="AV11" s="461" t="s">
        <v>663</v>
      </c>
      <c r="AW11" s="270">
        <f t="shared" si="13"/>
        <v>0</v>
      </c>
      <c r="AX11" s="463"/>
      <c r="AY11" s="457">
        <v>7</v>
      </c>
      <c r="AZ11" s="459" t="s">
        <v>689</v>
      </c>
      <c r="BA11" s="270">
        <f t="shared" si="14"/>
        <v>0</v>
      </c>
      <c r="BB11" s="269"/>
      <c r="BC11" s="459" t="s">
        <v>687</v>
      </c>
      <c r="BD11" s="270">
        <f t="shared" si="15"/>
        <v>0</v>
      </c>
      <c r="BE11" s="463"/>
      <c r="BF11" s="457">
        <v>7</v>
      </c>
      <c r="BG11" s="461" t="s">
        <v>696</v>
      </c>
      <c r="BH11" s="270">
        <f t="shared" si="16"/>
        <v>0</v>
      </c>
      <c r="BI11" s="269"/>
      <c r="BJ11" s="461" t="s">
        <v>697</v>
      </c>
      <c r="BK11" s="270">
        <f t="shared" si="17"/>
        <v>0</v>
      </c>
      <c r="BL11" s="462"/>
      <c r="BM11" s="457">
        <v>7</v>
      </c>
      <c r="BN11" s="461" t="s">
        <v>693</v>
      </c>
      <c r="BO11" s="270">
        <f t="shared" si="18"/>
        <v>0</v>
      </c>
      <c r="BP11" s="269"/>
      <c r="BQ11" s="461" t="s">
        <v>663</v>
      </c>
      <c r="BR11" s="270">
        <f t="shared" si="19"/>
        <v>0</v>
      </c>
      <c r="BS11" s="462"/>
      <c r="BT11" s="457">
        <v>7</v>
      </c>
      <c r="BU11" s="283" t="s">
        <v>685</v>
      </c>
      <c r="BV11" s="270">
        <f t="shared" si="20"/>
        <v>0</v>
      </c>
      <c r="BW11" s="269"/>
      <c r="BX11" s="459" t="s">
        <v>683</v>
      </c>
      <c r="BY11" s="270">
        <f t="shared" si="21"/>
        <v>0</v>
      </c>
      <c r="BZ11" s="462"/>
      <c r="CA11" s="457">
        <v>7</v>
      </c>
      <c r="CB11" s="461" t="s">
        <v>686</v>
      </c>
      <c r="CC11" s="270">
        <f t="shared" si="22"/>
        <v>0</v>
      </c>
      <c r="CD11" s="269"/>
      <c r="CE11" s="459" t="s">
        <v>689</v>
      </c>
      <c r="CF11" s="270">
        <f t="shared" si="23"/>
        <v>0</v>
      </c>
      <c r="CG11" s="462"/>
      <c r="CH11" s="263">
        <v>7</v>
      </c>
      <c r="CI11" s="565"/>
      <c r="CJ11" s="565"/>
      <c r="CK11" s="444"/>
      <c r="CL11" s="462"/>
      <c r="CN11" s="273">
        <v>7</v>
      </c>
      <c r="CO11" s="278"/>
      <c r="CP11" s="278"/>
      <c r="CV11" s="445"/>
      <c r="CW11" s="445"/>
      <c r="CX11" s="445"/>
      <c r="DA11" s="514">
        <v>7</v>
      </c>
      <c r="DB11" s="269" t="s">
        <v>517</v>
      </c>
      <c r="DC11" s="281" t="s">
        <v>66</v>
      </c>
    </row>
    <row r="12" spans="1:107" s="514" customFormat="1" ht="18.75" customHeight="1" x14ac:dyDescent="0.25">
      <c r="A12" s="462"/>
      <c r="B12" s="457">
        <v>6</v>
      </c>
      <c r="C12" s="283" t="s">
        <v>692</v>
      </c>
      <c r="D12" s="270">
        <f>_xlfn.IFNA(IF(MATCH(C12, $CO$5:$CO$14, 0)&gt;0, $B12), 0)</f>
        <v>0</v>
      </c>
      <c r="E12" s="269"/>
      <c r="F12" s="461" t="s">
        <v>696</v>
      </c>
      <c r="G12" s="270">
        <f>_xlfn.IFNA(IF(MATCH(F12, $CO$5:$CO$14, 0)&gt;0, $B12), 0)</f>
        <v>0</v>
      </c>
      <c r="H12" s="463"/>
      <c r="I12" s="457">
        <v>6</v>
      </c>
      <c r="J12" s="284" t="s">
        <v>689</v>
      </c>
      <c r="K12" s="270">
        <f>_xlfn.IFNA(IF(MATCH(J12, $CO$5:$CO$14, 0)&gt;0, $B12), 0)</f>
        <v>0</v>
      </c>
      <c r="L12" s="269"/>
      <c r="M12" s="461" t="s">
        <v>693</v>
      </c>
      <c r="N12" s="270">
        <f>_xlfn.IFNA(IF(MATCH(M12, $CO$5:$CO$14, 0)&gt;0, $B12), 0)</f>
        <v>0</v>
      </c>
      <c r="O12" s="443"/>
      <c r="P12" s="457">
        <v>6</v>
      </c>
      <c r="Q12" s="461" t="s">
        <v>686</v>
      </c>
      <c r="R12" s="270">
        <f>_xlfn.IFNA(IF(MATCH(Q12, $CO$5:$CO$14, 0)&gt;0, $B12), 0)</f>
        <v>0</v>
      </c>
      <c r="S12" s="269"/>
      <c r="T12" s="459" t="s">
        <v>689</v>
      </c>
      <c r="U12" s="270">
        <f>_xlfn.IFNA(IF(MATCH(T12, $CO$5:$CO$14, 0)&gt;0, $B12), 0)</f>
        <v>0</v>
      </c>
      <c r="V12" s="463"/>
      <c r="W12" s="457">
        <v>6</v>
      </c>
      <c r="X12" s="461" t="s">
        <v>693</v>
      </c>
      <c r="Y12" s="270">
        <f>_xlfn.IFNA(IF(MATCH(X12, $CO$5:$CO$14, 0)&gt;0, $B12), 0)</f>
        <v>0</v>
      </c>
      <c r="Z12" s="269"/>
      <c r="AA12" s="458" t="s">
        <v>688</v>
      </c>
      <c r="AB12" s="451">
        <v>0</v>
      </c>
      <c r="AC12" s="463"/>
      <c r="AD12" s="457">
        <v>6</v>
      </c>
      <c r="AE12" s="459" t="s">
        <v>680</v>
      </c>
      <c r="AF12" s="270">
        <f>_xlfn.IFNA(IF(MATCH(AE12, $CO$5:$CO$14, 0)&gt;0, $B12), 0)</f>
        <v>0</v>
      </c>
      <c r="AG12" s="269"/>
      <c r="AH12" s="459" t="s">
        <v>689</v>
      </c>
      <c r="AI12" s="270">
        <f>_xlfn.IFNA(IF(MATCH(AH12, $CO$5:$CO$14, 0)&gt;0, $B12), 0)</f>
        <v>0</v>
      </c>
      <c r="AJ12" s="463"/>
      <c r="AK12" s="457">
        <v>6</v>
      </c>
      <c r="AL12" s="459" t="s">
        <v>680</v>
      </c>
      <c r="AM12" s="270">
        <f>_xlfn.IFNA(IF(MATCH(AL12, $CO$5:$CO$14, 0)&gt;0, $B12), 0)</f>
        <v>0</v>
      </c>
      <c r="AN12" s="269"/>
      <c r="AO12" s="547" t="s">
        <v>686</v>
      </c>
      <c r="AP12" s="270">
        <f>_xlfn.IFNA(IF(MATCH(AO12, $CO$5:$CO$14, 0)&gt;0, $B12), 0)</f>
        <v>0</v>
      </c>
      <c r="AQ12" s="463"/>
      <c r="AR12" s="457">
        <v>6</v>
      </c>
      <c r="AS12" s="283" t="s">
        <v>698</v>
      </c>
      <c r="AT12" s="270">
        <f>_xlfn.IFNA(IF(MATCH(AS12, $CO$5:$CO$14, 0)&gt;0, $B12), 0)</f>
        <v>0</v>
      </c>
      <c r="AU12" s="269"/>
      <c r="AV12" s="461" t="s">
        <v>690</v>
      </c>
      <c r="AW12" s="270">
        <f>_xlfn.IFNA(IF(MATCH(AV12, $CO$5:$CO$14, 0)&gt;0, $B12), 0)</f>
        <v>6</v>
      </c>
      <c r="AX12" s="463"/>
      <c r="AY12" s="457">
        <v>6</v>
      </c>
      <c r="AZ12" s="459" t="s">
        <v>684</v>
      </c>
      <c r="BA12" s="270">
        <f>_xlfn.IFNA(IF(MATCH(AZ12, $CO$5:$CO$14, 0)&gt;0, $B12), 0)</f>
        <v>0</v>
      </c>
      <c r="BB12" s="269"/>
      <c r="BC12" s="461" t="s">
        <v>663</v>
      </c>
      <c r="BD12" s="270">
        <f>_xlfn.IFNA(IF(MATCH(BC12, $CO$5:$CO$14, 0)&gt;0, $B12), 0)</f>
        <v>0</v>
      </c>
      <c r="BE12" s="463"/>
      <c r="BF12" s="457">
        <v>6</v>
      </c>
      <c r="BG12" s="461" t="s">
        <v>686</v>
      </c>
      <c r="BH12" s="270">
        <f>_xlfn.IFNA(IF(MATCH(BG12, $CO$5:$CO$14, 0)&gt;0, $B12), 0)</f>
        <v>0</v>
      </c>
      <c r="BI12" s="269"/>
      <c r="BJ12" s="458" t="s">
        <v>688</v>
      </c>
      <c r="BK12" s="451">
        <v>0</v>
      </c>
      <c r="BL12" s="462"/>
      <c r="BM12" s="457">
        <v>6</v>
      </c>
      <c r="BN12" s="461" t="s">
        <v>698</v>
      </c>
      <c r="BO12" s="270">
        <f>_xlfn.IFNA(IF(MATCH(BN12, $CO$5:$CO$14, 0)&gt;0, $B12), 0)</f>
        <v>0</v>
      </c>
      <c r="BP12" s="269"/>
      <c r="BQ12" s="461" t="s">
        <v>696</v>
      </c>
      <c r="BR12" s="270">
        <f>_xlfn.IFNA(IF(MATCH(BQ12, $CO$5:$CO$14, 0)&gt;0, $B12), 0)</f>
        <v>0</v>
      </c>
      <c r="BS12" s="462"/>
      <c r="BT12" s="457">
        <v>6</v>
      </c>
      <c r="BU12" s="283" t="s">
        <v>686</v>
      </c>
      <c r="BV12" s="270">
        <f>_xlfn.IFNA(IF(MATCH(BU12, $CO$5:$CO$14, 0)&gt;0, $B12), 0)</f>
        <v>0</v>
      </c>
      <c r="BW12" s="269"/>
      <c r="BX12" s="459" t="s">
        <v>680</v>
      </c>
      <c r="BY12" s="270">
        <f>_xlfn.IFNA(IF(MATCH(BX12, $CO$5:$CO$14, 0)&gt;0, $B12), 0)</f>
        <v>0</v>
      </c>
      <c r="BZ12" s="462"/>
      <c r="CA12" s="457">
        <v>6</v>
      </c>
      <c r="CB12" s="461" t="s">
        <v>695</v>
      </c>
      <c r="CC12" s="270">
        <f>_xlfn.IFNA(IF(MATCH(CB12, $CO$5:$CO$14, 0)&gt;0, $B12), 0)</f>
        <v>0</v>
      </c>
      <c r="CD12" s="269"/>
      <c r="CE12" s="459" t="s">
        <v>684</v>
      </c>
      <c r="CF12" s="270">
        <f>_xlfn.IFNA(IF(MATCH(CE12, $CO$5:$CO$14, 0)&gt;0, $B12), 0)</f>
        <v>0</v>
      </c>
      <c r="CG12" s="462"/>
      <c r="CH12" s="263">
        <v>8</v>
      </c>
      <c r="CI12" s="565"/>
      <c r="CJ12" s="565"/>
      <c r="CK12" s="444"/>
      <c r="CL12" s="462"/>
      <c r="CN12" s="273">
        <v>8</v>
      </c>
      <c r="CO12" s="278"/>
      <c r="CP12" s="278"/>
      <c r="CV12" s="445"/>
      <c r="CW12" s="445"/>
      <c r="CX12" s="445"/>
      <c r="DA12" s="514">
        <v>8</v>
      </c>
      <c r="DB12" s="281" t="s">
        <v>70</v>
      </c>
      <c r="DC12" s="269" t="s">
        <v>514</v>
      </c>
    </row>
    <row r="13" spans="1:107" s="514" customFormat="1" ht="18.75" customHeight="1" x14ac:dyDescent="0.25">
      <c r="A13" s="467"/>
      <c r="B13" s="457">
        <v>3</v>
      </c>
      <c r="C13" s="283" t="s">
        <v>693</v>
      </c>
      <c r="D13" s="270">
        <f>_xlfn.IFNA(IF(MATCH(C13, $CO$5:$CO$14, 0)&gt;0, $B13), 0)</f>
        <v>0</v>
      </c>
      <c r="E13" s="269"/>
      <c r="F13" s="461" t="s">
        <v>685</v>
      </c>
      <c r="G13" s="270">
        <f>_xlfn.IFNA(IF(MATCH(F13, $CO$5:$CO$14, 0)&gt;0, $B13), 0)</f>
        <v>0</v>
      </c>
      <c r="H13" s="468"/>
      <c r="I13" s="457">
        <v>3</v>
      </c>
      <c r="J13" s="283" t="s">
        <v>696</v>
      </c>
      <c r="K13" s="270">
        <f>_xlfn.IFNA(IF(MATCH(J13, $CO$5:$CO$14, 0)&gt;0, $B13), 0)</f>
        <v>0</v>
      </c>
      <c r="L13" s="269"/>
      <c r="M13" s="461" t="s">
        <v>688</v>
      </c>
      <c r="N13" s="270">
        <f>_xlfn.IFNA(IF(MATCH(M13, $CO$5:$CO$14, 0)&gt;0, $B13), 0)</f>
        <v>3</v>
      </c>
      <c r="O13" s="443"/>
      <c r="P13" s="457">
        <v>3</v>
      </c>
      <c r="Q13" s="461" t="s">
        <v>690</v>
      </c>
      <c r="R13" s="270">
        <f>_xlfn.IFNA(IF(MATCH(Q13, $CO$5:$CO$14, 0)&gt;0, $B13), 0)</f>
        <v>3</v>
      </c>
      <c r="S13" s="269"/>
      <c r="T13" s="459" t="s">
        <v>680</v>
      </c>
      <c r="U13" s="270">
        <f>_xlfn.IFNA(IF(MATCH(T13, $CO$5:$CO$14, 0)&gt;0, $B13), 0)</f>
        <v>0</v>
      </c>
      <c r="V13" s="468"/>
      <c r="W13" s="457">
        <v>3</v>
      </c>
      <c r="X13" s="461" t="s">
        <v>695</v>
      </c>
      <c r="Y13" s="270">
        <f>_xlfn.IFNA(IF(MATCH(X13, $CO$5:$CO$14, 0)&gt;0, $B13), 0)</f>
        <v>0</v>
      </c>
      <c r="Z13" s="269"/>
      <c r="AA13" s="514" t="s">
        <v>693</v>
      </c>
      <c r="AB13" s="270">
        <f>_xlfn.IFNA(IF(MATCH(AA13, $CO$5:$CO$14, 0)&gt;0, $B13), 0)</f>
        <v>0</v>
      </c>
      <c r="AC13" s="468"/>
      <c r="AD13" s="457">
        <v>3</v>
      </c>
      <c r="AE13" s="459" t="s">
        <v>681</v>
      </c>
      <c r="AF13" s="270">
        <f>_xlfn.IFNA(IF(MATCH(AE13, $CO$5:$CO$14, 0)&gt;0, $B13), 0)</f>
        <v>0</v>
      </c>
      <c r="AG13" s="269"/>
      <c r="AH13" s="461" t="s">
        <v>685</v>
      </c>
      <c r="AI13" s="270">
        <f>_xlfn.IFNA(IF(MATCH(AH13, $CO$5:$CO$14, 0)&gt;0, $B13), 0)</f>
        <v>0</v>
      </c>
      <c r="AJ13" s="468"/>
      <c r="AK13" s="457">
        <v>3</v>
      </c>
      <c r="AL13" s="461" t="s">
        <v>663</v>
      </c>
      <c r="AM13" s="270">
        <f>_xlfn.IFNA(IF(MATCH(AL13, $CO$5:$CO$14, 0)&gt;0, $B13), 0)</f>
        <v>0</v>
      </c>
      <c r="AN13" s="269"/>
      <c r="AO13" s="547" t="s">
        <v>696</v>
      </c>
      <c r="AP13" s="270">
        <f>_xlfn.IFNA(IF(MATCH(AO13, $CO$5:$CO$14, 0)&gt;0, $B13), 0)</f>
        <v>0</v>
      </c>
      <c r="AQ13" s="468"/>
      <c r="AR13" s="457">
        <v>3</v>
      </c>
      <c r="AS13" s="283" t="s">
        <v>688</v>
      </c>
      <c r="AT13" s="270">
        <f>_xlfn.IFNA(IF(MATCH(AS13, $CO$5:$CO$14, 0)&gt;0, $B13), 0)</f>
        <v>3</v>
      </c>
      <c r="AU13" s="269"/>
      <c r="AV13" s="461" t="s">
        <v>694</v>
      </c>
      <c r="AW13" s="270">
        <f>_xlfn.IFNA(IF(MATCH(AV13, $CO$5:$CO$14, 0)&gt;0, $B13), 0)</f>
        <v>0</v>
      </c>
      <c r="AX13" s="468"/>
      <c r="AY13" s="457">
        <v>3</v>
      </c>
      <c r="AZ13" s="461" t="s">
        <v>696</v>
      </c>
      <c r="BA13" s="270">
        <f>_xlfn.IFNA(IF(MATCH(AZ13, $CO$5:$CO$14, 0)&gt;0, $B13), 0)</f>
        <v>0</v>
      </c>
      <c r="BB13" s="269"/>
      <c r="BC13" s="461" t="s">
        <v>691</v>
      </c>
      <c r="BD13" s="270">
        <f>_xlfn.IFNA(IF(MATCH(BC13, $CO$5:$CO$14, 0)&gt;0, $B13), 0)</f>
        <v>0</v>
      </c>
      <c r="BE13" s="468"/>
      <c r="BF13" s="457">
        <v>3</v>
      </c>
      <c r="BG13" s="461" t="s">
        <v>692</v>
      </c>
      <c r="BH13" s="270">
        <f>_xlfn.IFNA(IF(MATCH(BG13, $CO$5:$CO$14, 0)&gt;0, $B13), 0)</f>
        <v>0</v>
      </c>
      <c r="BI13" s="269"/>
      <c r="BJ13" s="461" t="s">
        <v>682</v>
      </c>
      <c r="BK13" s="270">
        <f>_xlfn.IFNA(IF(MATCH(BJ13, $CO$5:$CO$14, 0)&gt;0, $B13), 0)</f>
        <v>0</v>
      </c>
      <c r="BL13" s="467"/>
      <c r="BM13" s="457">
        <v>3</v>
      </c>
      <c r="BN13" s="461" t="s">
        <v>694</v>
      </c>
      <c r="BO13" s="270">
        <f>_xlfn.IFNA(IF(MATCH(BN13, $CO$5:$CO$14, 0)&gt;0, $B13), 0)</f>
        <v>0</v>
      </c>
      <c r="BP13" s="269"/>
      <c r="BQ13" s="461" t="s">
        <v>686</v>
      </c>
      <c r="BR13" s="270">
        <f>_xlfn.IFNA(IF(MATCH(BQ13, $CO$5:$CO$14, 0)&gt;0, $B13), 0)</f>
        <v>0</v>
      </c>
      <c r="BS13" s="467"/>
      <c r="BT13" s="457">
        <v>3</v>
      </c>
      <c r="BU13" s="283" t="s">
        <v>663</v>
      </c>
      <c r="BV13" s="270">
        <f>_xlfn.IFNA(IF(MATCH(BU13, $CO$5:$CO$14, 0)&gt;0, $B13), 0)</f>
        <v>0</v>
      </c>
      <c r="BW13" s="269"/>
      <c r="BX13" s="459" t="s">
        <v>681</v>
      </c>
      <c r="BY13" s="270">
        <f>_xlfn.IFNA(IF(MATCH(BX13, $CO$5:$CO$14, 0)&gt;0, $B13), 0)</f>
        <v>0</v>
      </c>
      <c r="BZ13" s="467"/>
      <c r="CA13" s="457">
        <v>3</v>
      </c>
      <c r="CB13" s="461" t="s">
        <v>663</v>
      </c>
      <c r="CC13" s="270">
        <f>_xlfn.IFNA(IF(MATCH(CB13, $CO$5:$CO$14, 0)&gt;0, $B13), 0)</f>
        <v>0</v>
      </c>
      <c r="CD13" s="269"/>
      <c r="CE13" s="459" t="s">
        <v>680</v>
      </c>
      <c r="CF13" s="270">
        <f>_xlfn.IFNA(IF(MATCH(CE13, $CO$5:$CO$14, 0)&gt;0, $B13), 0)</f>
        <v>0</v>
      </c>
      <c r="CG13" s="467"/>
      <c r="CH13" s="263">
        <v>9</v>
      </c>
      <c r="CI13" s="268"/>
      <c r="CJ13" s="268"/>
      <c r="CK13" s="444"/>
      <c r="CL13" s="467"/>
      <c r="CN13" s="273">
        <v>9</v>
      </c>
      <c r="CO13" s="278"/>
      <c r="CP13" s="278"/>
      <c r="CV13" s="445"/>
      <c r="CW13" s="445"/>
      <c r="CX13" s="445"/>
      <c r="DA13" s="514">
        <v>9</v>
      </c>
      <c r="DB13" s="286" t="s">
        <v>190</v>
      </c>
      <c r="DC13" s="286" t="s">
        <v>85</v>
      </c>
    </row>
    <row r="14" spans="1:107" s="514" customFormat="1" ht="18.75" customHeight="1" x14ac:dyDescent="0.25">
      <c r="A14" s="469"/>
      <c r="B14" s="457">
        <v>2</v>
      </c>
      <c r="C14" s="283" t="s">
        <v>696</v>
      </c>
      <c r="D14" s="270">
        <f>_xlfn.IFNA(IF(MATCH(C14, $CO$5:$CO$14, 0)&gt;0, $B14), 0)</f>
        <v>0</v>
      </c>
      <c r="E14" s="269"/>
      <c r="F14" s="461" t="s">
        <v>692</v>
      </c>
      <c r="G14" s="270">
        <f>_xlfn.IFNA(IF(MATCH(F14, $CO$5:$CO$14, 0)&gt;0, $B14), 0)</f>
        <v>0</v>
      </c>
      <c r="H14" s="539"/>
      <c r="I14" s="457">
        <v>2</v>
      </c>
      <c r="J14" s="283" t="s">
        <v>697</v>
      </c>
      <c r="K14" s="270">
        <f>_xlfn.IFNA(IF(MATCH(J14, $CO$5:$CO$14, 0)&gt;0, $B14), 0)</f>
        <v>0</v>
      </c>
      <c r="L14" s="269"/>
      <c r="M14" s="461" t="s">
        <v>696</v>
      </c>
      <c r="N14" s="270">
        <f>_xlfn.IFNA(IF(MATCH(M14, $CO$5:$CO$14, 0)&gt;0, $B14), 0)</f>
        <v>0</v>
      </c>
      <c r="O14" s="443"/>
      <c r="P14" s="457">
        <v>2</v>
      </c>
      <c r="Q14" s="461" t="s">
        <v>663</v>
      </c>
      <c r="R14" s="270">
        <f>_xlfn.IFNA(IF(MATCH(Q14, $CO$5:$CO$14, 0)&gt;0, $B14), 0)</f>
        <v>0</v>
      </c>
      <c r="S14" s="269"/>
      <c r="T14" s="461" t="s">
        <v>694</v>
      </c>
      <c r="U14" s="270">
        <f>_xlfn.IFNA(IF(MATCH(T14, $CO$5:$CO$14, 0)&gt;0, $B14), 0)</f>
        <v>0</v>
      </c>
      <c r="V14" s="539"/>
      <c r="W14" s="457">
        <v>2</v>
      </c>
      <c r="X14" s="461" t="s">
        <v>686</v>
      </c>
      <c r="Y14" s="270">
        <f>_xlfn.IFNA(IF(MATCH(X14, $CO$5:$CO$14, 0)&gt;0, $B14), 0)</f>
        <v>0</v>
      </c>
      <c r="Z14" s="269"/>
      <c r="AA14" s="461" t="s">
        <v>690</v>
      </c>
      <c r="AB14" s="270">
        <f>_xlfn.IFNA(IF(MATCH(AA14, $CO$5:$CO$14, 0)&gt;0, $B14), 0)</f>
        <v>2</v>
      </c>
      <c r="AC14" s="539"/>
      <c r="AD14" s="457">
        <v>2</v>
      </c>
      <c r="AE14" s="459" t="s">
        <v>684</v>
      </c>
      <c r="AF14" s="270">
        <f>_xlfn.IFNA(IF(MATCH(AE14, $CO$5:$CO$14, 0)&gt;0, $B14), 0)</f>
        <v>0</v>
      </c>
      <c r="AG14" s="269"/>
      <c r="AH14" s="461" t="s">
        <v>692</v>
      </c>
      <c r="AI14" s="270">
        <f>_xlfn.IFNA(IF(MATCH(AH14, $CO$5:$CO$14, 0)&gt;0, $B14), 0)</f>
        <v>0</v>
      </c>
      <c r="AJ14" s="539"/>
      <c r="AK14" s="457">
        <v>2</v>
      </c>
      <c r="AL14" s="459" t="s">
        <v>684</v>
      </c>
      <c r="AM14" s="270">
        <f>_xlfn.IFNA(IF(MATCH(AL14, $CO$5:$CO$14, 0)&gt;0, $B14), 0)</f>
        <v>0</v>
      </c>
      <c r="AN14" s="269"/>
      <c r="AO14" s="547" t="s">
        <v>698</v>
      </c>
      <c r="AP14" s="270">
        <f>_xlfn.IFNA(IF(MATCH(AO14, $CO$5:$CO$14, 0)&gt;0, $B14), 0)</f>
        <v>0</v>
      </c>
      <c r="AQ14" s="539"/>
      <c r="AR14" s="457">
        <v>2</v>
      </c>
      <c r="AS14" s="284" t="s">
        <v>683</v>
      </c>
      <c r="AT14" s="270">
        <f>_xlfn.IFNA(IF(MATCH(AS14, $CO$5:$CO$14, 0)&gt;0, $B14), 0)</f>
        <v>0</v>
      </c>
      <c r="AU14" s="269"/>
      <c r="AV14" s="461" t="s">
        <v>691</v>
      </c>
      <c r="AW14" s="270">
        <f>_xlfn.IFNA(IF(MATCH(AV14, $CO$5:$CO$14, 0)&gt;0, $B14), 0)</f>
        <v>0</v>
      </c>
      <c r="AX14" s="539"/>
      <c r="AY14" s="457">
        <v>2</v>
      </c>
      <c r="AZ14" s="461" t="s">
        <v>682</v>
      </c>
      <c r="BA14" s="270">
        <f>_xlfn.IFNA(IF(MATCH(AZ14, $CO$5:$CO$14, 0)&gt;0, $B14), 0)</f>
        <v>0</v>
      </c>
      <c r="BB14" s="269"/>
      <c r="BC14" s="461" t="s">
        <v>686</v>
      </c>
      <c r="BD14" s="270">
        <f>_xlfn.IFNA(IF(MATCH(BC14, $CO$5:$CO$14, 0)&gt;0, $B14), 0)</f>
        <v>0</v>
      </c>
      <c r="BE14" s="539"/>
      <c r="BF14" s="457">
        <v>2</v>
      </c>
      <c r="BG14" s="461" t="s">
        <v>695</v>
      </c>
      <c r="BH14" s="270">
        <f>_xlfn.IFNA(IF(MATCH(BG14, $CO$5:$CO$14, 0)&gt;0, $B14), 0)</f>
        <v>0</v>
      </c>
      <c r="BI14" s="269"/>
      <c r="BJ14" s="461" t="s">
        <v>691</v>
      </c>
      <c r="BK14" s="270">
        <f>_xlfn.IFNA(IF(MATCH(BJ14, $CO$5:$CO$14, 0)&gt;0, $B14), 0)</f>
        <v>0</v>
      </c>
      <c r="BL14" s="432"/>
      <c r="BM14" s="457">
        <v>2</v>
      </c>
      <c r="BN14" s="461" t="s">
        <v>696</v>
      </c>
      <c r="BO14" s="270">
        <f>_xlfn.IFNA(IF(MATCH(BN14, $CO$5:$CO$14, 0)&gt;0, $B14), 0)</f>
        <v>0</v>
      </c>
      <c r="BP14" s="269"/>
      <c r="BQ14" s="461" t="s">
        <v>693</v>
      </c>
      <c r="BR14" s="270">
        <f>_xlfn.IFNA(IF(MATCH(BQ14, $CO$5:$CO$14, 0)&gt;0, $B14), 0)</f>
        <v>0</v>
      </c>
      <c r="BS14" s="432"/>
      <c r="BT14" s="457">
        <v>2</v>
      </c>
      <c r="BU14" s="283" t="s">
        <v>695</v>
      </c>
      <c r="BV14" s="270">
        <f>_xlfn.IFNA(IF(MATCH(BU14, $CO$5:$CO$14, 0)&gt;0, $B14), 0)</f>
        <v>0</v>
      </c>
      <c r="BW14" s="269"/>
      <c r="BX14" s="461" t="s">
        <v>691</v>
      </c>
      <c r="BY14" s="270">
        <f>_xlfn.IFNA(IF(MATCH(BX14, $CO$5:$CO$14, 0)&gt;0, $B14), 0)</f>
        <v>0</v>
      </c>
      <c r="BZ14" s="432"/>
      <c r="CA14" s="457">
        <v>2</v>
      </c>
      <c r="CB14" s="461" t="s">
        <v>690</v>
      </c>
      <c r="CC14" s="270">
        <f>_xlfn.IFNA(IF(MATCH(CB14, $CO$5:$CO$14, 0)&gt;0, $B14), 0)</f>
        <v>2</v>
      </c>
      <c r="CD14" s="269"/>
      <c r="CE14" s="461" t="s">
        <v>693</v>
      </c>
      <c r="CF14" s="270">
        <f>_xlfn.IFNA(IF(MATCH(CE14, $CO$5:$CO$14, 0)&gt;0, $B14), 0)</f>
        <v>0</v>
      </c>
      <c r="CG14" s="432"/>
      <c r="CH14" s="263">
        <v>10</v>
      </c>
      <c r="CI14" s="268"/>
      <c r="CJ14" s="268"/>
      <c r="CK14" s="444"/>
      <c r="CL14" s="469"/>
      <c r="CN14" s="273">
        <v>10</v>
      </c>
      <c r="CO14" s="278"/>
      <c r="CP14" s="278"/>
      <c r="CV14" s="445"/>
      <c r="CW14" s="445"/>
      <c r="CX14" s="445"/>
      <c r="DA14" s="514">
        <v>10</v>
      </c>
      <c r="DB14" s="286" t="s">
        <v>59</v>
      </c>
      <c r="DC14" s="286" t="s">
        <v>539</v>
      </c>
    </row>
    <row r="15" spans="1:107" s="514" customFormat="1" ht="18.75" customHeight="1" x14ac:dyDescent="0.25">
      <c r="A15" s="467" t="s">
        <v>1</v>
      </c>
      <c r="B15" s="470" t="s">
        <v>158</v>
      </c>
      <c r="C15" s="285" t="s">
        <v>691</v>
      </c>
      <c r="D15" s="472" t="s">
        <v>159</v>
      </c>
      <c r="E15" s="269"/>
      <c r="F15" s="471" t="s">
        <v>694</v>
      </c>
      <c r="G15" s="472" t="s">
        <v>159</v>
      </c>
      <c r="H15" s="468" t="s">
        <v>1</v>
      </c>
      <c r="I15" s="470" t="s">
        <v>158</v>
      </c>
      <c r="J15" s="285" t="s">
        <v>694</v>
      </c>
      <c r="K15" s="472" t="s">
        <v>159</v>
      </c>
      <c r="L15" s="269"/>
      <c r="M15" s="471" t="s">
        <v>686</v>
      </c>
      <c r="N15" s="472" t="s">
        <v>159</v>
      </c>
      <c r="O15" s="443"/>
      <c r="P15" s="470" t="s">
        <v>158</v>
      </c>
      <c r="Q15" s="471" t="s">
        <v>695</v>
      </c>
      <c r="R15" s="472" t="s">
        <v>159</v>
      </c>
      <c r="S15" s="269"/>
      <c r="T15" s="471" t="s">
        <v>688</v>
      </c>
      <c r="U15" s="472" t="s">
        <v>159</v>
      </c>
      <c r="V15" s="468" t="s">
        <v>1</v>
      </c>
      <c r="W15" s="470" t="s">
        <v>158</v>
      </c>
      <c r="X15" s="471" t="s">
        <v>688</v>
      </c>
      <c r="Y15" s="472" t="s">
        <v>159</v>
      </c>
      <c r="Z15" s="269"/>
      <c r="AA15" s="471" t="s">
        <v>696</v>
      </c>
      <c r="AB15" s="472" t="s">
        <v>159</v>
      </c>
      <c r="AC15" s="468"/>
      <c r="AD15" s="470" t="s">
        <v>158</v>
      </c>
      <c r="AE15" s="471" t="s">
        <v>695</v>
      </c>
      <c r="AF15" s="472" t="s">
        <v>159</v>
      </c>
      <c r="AG15" s="269"/>
      <c r="AH15" s="471" t="s">
        <v>685</v>
      </c>
      <c r="AI15" s="472" t="s">
        <v>159</v>
      </c>
      <c r="AJ15" s="468" t="s">
        <v>1</v>
      </c>
      <c r="AK15" s="470" t="s">
        <v>158</v>
      </c>
      <c r="AL15" s="471" t="s">
        <v>691</v>
      </c>
      <c r="AM15" s="472" t="s">
        <v>159</v>
      </c>
      <c r="AN15" s="269"/>
      <c r="AO15" s="545" t="s">
        <v>686</v>
      </c>
      <c r="AP15" s="472" t="s">
        <v>159</v>
      </c>
      <c r="AQ15" s="468" t="s">
        <v>1</v>
      </c>
      <c r="AR15" s="470" t="s">
        <v>158</v>
      </c>
      <c r="AS15" s="285" t="s">
        <v>698</v>
      </c>
      <c r="AT15" s="472" t="s">
        <v>159</v>
      </c>
      <c r="AU15" s="269"/>
      <c r="AV15" s="471" t="s">
        <v>694</v>
      </c>
      <c r="AW15" s="472" t="s">
        <v>159</v>
      </c>
      <c r="AX15" s="468" t="s">
        <v>1</v>
      </c>
      <c r="AY15" s="470" t="s">
        <v>158</v>
      </c>
      <c r="AZ15" s="471" t="s">
        <v>695</v>
      </c>
      <c r="BA15" s="472" t="s">
        <v>159</v>
      </c>
      <c r="BB15" s="269"/>
      <c r="BC15" s="471" t="s">
        <v>663</v>
      </c>
      <c r="BD15" s="472" t="s">
        <v>159</v>
      </c>
      <c r="BE15" s="468" t="s">
        <v>1</v>
      </c>
      <c r="BF15" s="470" t="s">
        <v>158</v>
      </c>
      <c r="BG15" s="471" t="s">
        <v>688</v>
      </c>
      <c r="BH15" s="472" t="s">
        <v>159</v>
      </c>
      <c r="BI15" s="269"/>
      <c r="BJ15" s="471" t="s">
        <v>691</v>
      </c>
      <c r="BK15" s="472" t="s">
        <v>159</v>
      </c>
      <c r="BL15" s="467" t="s">
        <v>1</v>
      </c>
      <c r="BM15" s="470" t="s">
        <v>158</v>
      </c>
      <c r="BN15" s="471" t="s">
        <v>685</v>
      </c>
      <c r="BO15" s="472" t="s">
        <v>159</v>
      </c>
      <c r="BP15" s="269"/>
      <c r="BQ15" s="473" t="s">
        <v>690</v>
      </c>
      <c r="BR15" s="472" t="s">
        <v>159</v>
      </c>
      <c r="BS15" s="467" t="s">
        <v>1</v>
      </c>
      <c r="BT15" s="470" t="s">
        <v>158</v>
      </c>
      <c r="BU15" s="285" t="s">
        <v>690</v>
      </c>
      <c r="BV15" s="472" t="s">
        <v>159</v>
      </c>
      <c r="BW15" s="269"/>
      <c r="BX15" s="471" t="s">
        <v>692</v>
      </c>
      <c r="BY15" s="472" t="s">
        <v>159</v>
      </c>
      <c r="BZ15" s="467" t="s">
        <v>1</v>
      </c>
      <c r="CA15" s="470" t="s">
        <v>158</v>
      </c>
      <c r="CB15" s="471" t="s">
        <v>686</v>
      </c>
      <c r="CC15" s="472" t="s">
        <v>159</v>
      </c>
      <c r="CD15" s="269"/>
      <c r="CE15" s="471" t="s">
        <v>698</v>
      </c>
      <c r="CF15" s="472" t="s">
        <v>159</v>
      </c>
      <c r="CG15" s="467" t="s">
        <v>1</v>
      </c>
      <c r="CH15" s="263">
        <v>11</v>
      </c>
      <c r="CI15" s="268"/>
      <c r="CJ15" s="268"/>
      <c r="CK15" s="444"/>
      <c r="CL15" s="467"/>
      <c r="CN15" s="263"/>
      <c r="CO15" s="263"/>
      <c r="CP15" s="263"/>
      <c r="CV15" s="445"/>
      <c r="CW15" s="445"/>
      <c r="CX15" s="445"/>
      <c r="DA15" s="514">
        <v>11</v>
      </c>
      <c r="DB15" s="286" t="s">
        <v>81</v>
      </c>
      <c r="DC15" s="286" t="s">
        <v>207</v>
      </c>
    </row>
    <row r="16" spans="1:107" s="514" customFormat="1" ht="18.75" customHeight="1" x14ac:dyDescent="0.25">
      <c r="A16" s="432"/>
      <c r="B16" s="503"/>
      <c r="C16" s="476"/>
      <c r="D16" s="503"/>
      <c r="E16" s="502"/>
      <c r="F16" s="475"/>
      <c r="G16" s="503"/>
      <c r="H16" s="443"/>
      <c r="I16" s="503"/>
      <c r="J16" s="476"/>
      <c r="K16" s="503"/>
      <c r="L16" s="502"/>
      <c r="M16" s="475"/>
      <c r="N16" s="503"/>
      <c r="O16" s="443"/>
      <c r="P16" s="503"/>
      <c r="Q16" s="475"/>
      <c r="R16" s="503"/>
      <c r="S16" s="502"/>
      <c r="T16" s="475"/>
      <c r="U16" s="503"/>
      <c r="V16" s="443"/>
      <c r="W16" s="503"/>
      <c r="X16" s="475"/>
      <c r="Y16" s="503"/>
      <c r="Z16" s="502"/>
      <c r="AA16" s="475"/>
      <c r="AB16" s="503"/>
      <c r="AC16" s="468"/>
      <c r="AD16" s="503"/>
      <c r="AE16" s="475"/>
      <c r="AF16" s="503"/>
      <c r="AG16" s="502"/>
      <c r="AH16" s="475"/>
      <c r="AI16" s="503"/>
      <c r="AJ16" s="443"/>
      <c r="AK16" s="503"/>
      <c r="AL16" s="475"/>
      <c r="AM16" s="503"/>
      <c r="AN16" s="502"/>
      <c r="AO16" s="475"/>
      <c r="AP16" s="503"/>
      <c r="AQ16" s="443"/>
      <c r="AR16" s="503"/>
      <c r="AS16" s="476"/>
      <c r="AT16" s="503"/>
      <c r="AU16" s="502"/>
      <c r="AV16" s="475"/>
      <c r="AW16" s="503"/>
      <c r="AX16" s="443"/>
      <c r="AY16" s="503"/>
      <c r="AZ16" s="475"/>
      <c r="BA16" s="503"/>
      <c r="BB16" s="502"/>
      <c r="BC16" s="475"/>
      <c r="BD16" s="503"/>
      <c r="BE16" s="443"/>
      <c r="BF16" s="503"/>
      <c r="BG16" s="475"/>
      <c r="BH16" s="503"/>
      <c r="BI16" s="502"/>
      <c r="BJ16" s="475"/>
      <c r="BK16" s="503"/>
      <c r="BL16" s="432"/>
      <c r="BM16" s="503"/>
      <c r="BN16" s="475"/>
      <c r="BO16" s="503"/>
      <c r="BP16" s="502"/>
      <c r="BQ16" s="465"/>
      <c r="BR16" s="503"/>
      <c r="BS16" s="432"/>
      <c r="BT16" s="503"/>
      <c r="BU16" s="476"/>
      <c r="BV16" s="503"/>
      <c r="BW16" s="502"/>
      <c r="BX16" s="475"/>
      <c r="BY16" s="503"/>
      <c r="BZ16" s="432"/>
      <c r="CA16" s="503"/>
      <c r="CB16" s="475"/>
      <c r="CC16" s="503"/>
      <c r="CD16" s="502"/>
      <c r="CE16" s="475"/>
      <c r="CF16" s="503"/>
      <c r="CG16" s="432"/>
      <c r="CH16" s="263">
        <v>12</v>
      </c>
      <c r="CI16" s="268"/>
      <c r="CJ16" s="268"/>
      <c r="CK16" s="444"/>
      <c r="CL16" s="467"/>
      <c r="CN16" s="263"/>
      <c r="CO16" s="263"/>
      <c r="CP16" s="263"/>
      <c r="CV16" s="445"/>
      <c r="CW16" s="445"/>
      <c r="CX16" s="445"/>
      <c r="DA16" s="514">
        <v>12</v>
      </c>
      <c r="DB16" s="286" t="s">
        <v>61</v>
      </c>
      <c r="DC16" s="286" t="s">
        <v>537</v>
      </c>
    </row>
    <row r="17" spans="1:107" s="514" customFormat="1" ht="18.75" customHeight="1" x14ac:dyDescent="0.25">
      <c r="A17" s="432"/>
      <c r="B17" s="503"/>
      <c r="C17" s="283" t="s">
        <v>665</v>
      </c>
      <c r="D17" s="477">
        <v>0</v>
      </c>
      <c r="E17" s="502"/>
      <c r="F17" s="465" t="s">
        <v>699</v>
      </c>
      <c r="G17" s="477">
        <v>0</v>
      </c>
      <c r="H17" s="443"/>
      <c r="I17" s="503"/>
      <c r="J17" s="283" t="s">
        <v>700</v>
      </c>
      <c r="K17" s="477">
        <v>0</v>
      </c>
      <c r="L17" s="502"/>
      <c r="M17" s="465" t="s">
        <v>699</v>
      </c>
      <c r="N17" s="477">
        <v>0</v>
      </c>
      <c r="O17" s="443"/>
      <c r="P17" s="503"/>
      <c r="Q17" s="465" t="s">
        <v>661</v>
      </c>
      <c r="R17" s="477">
        <v>0</v>
      </c>
      <c r="S17" s="502"/>
      <c r="T17" s="465" t="s">
        <v>670</v>
      </c>
      <c r="U17" s="477">
        <v>0</v>
      </c>
      <c r="V17" s="443"/>
      <c r="W17" s="503"/>
      <c r="X17" s="465" t="s">
        <v>658</v>
      </c>
      <c r="Y17" s="477">
        <v>0</v>
      </c>
      <c r="Z17" s="502"/>
      <c r="AA17" s="506" t="s">
        <v>701</v>
      </c>
      <c r="AB17" s="477">
        <v>0</v>
      </c>
      <c r="AC17" s="468"/>
      <c r="AD17" s="503"/>
      <c r="AE17" s="465" t="s">
        <v>615</v>
      </c>
      <c r="AF17" s="477">
        <v>0</v>
      </c>
      <c r="AG17" s="502"/>
      <c r="AH17" s="465" t="s">
        <v>622</v>
      </c>
      <c r="AI17" s="477">
        <v>0</v>
      </c>
      <c r="AJ17" s="443"/>
      <c r="AK17" s="503"/>
      <c r="AL17" s="465" t="s">
        <v>660</v>
      </c>
      <c r="AM17" s="477">
        <v>0</v>
      </c>
      <c r="AN17" s="502"/>
      <c r="AO17" s="465" t="s">
        <v>620</v>
      </c>
      <c r="AP17" s="477">
        <v>0</v>
      </c>
      <c r="AQ17" s="443"/>
      <c r="AR17" s="503"/>
      <c r="AS17" s="283" t="s">
        <v>666</v>
      </c>
      <c r="AT17" s="477">
        <v>0</v>
      </c>
      <c r="AU17" s="502"/>
      <c r="AV17" s="465" t="s">
        <v>621</v>
      </c>
      <c r="AW17" s="477">
        <v>0</v>
      </c>
      <c r="AX17" s="443"/>
      <c r="AY17" s="503"/>
      <c r="AZ17" s="465" t="s">
        <v>618</v>
      </c>
      <c r="BA17" s="477">
        <v>0</v>
      </c>
      <c r="BB17" s="502"/>
      <c r="BC17" s="465" t="s">
        <v>660</v>
      </c>
      <c r="BD17" s="477">
        <v>0</v>
      </c>
      <c r="BE17" s="443"/>
      <c r="BF17" s="503"/>
      <c r="BG17" s="465" t="s">
        <v>702</v>
      </c>
      <c r="BH17" s="477">
        <v>0</v>
      </c>
      <c r="BI17" s="502"/>
      <c r="BJ17" s="465" t="s">
        <v>631</v>
      </c>
      <c r="BK17" s="477">
        <v>0</v>
      </c>
      <c r="BL17" s="432"/>
      <c r="BM17" s="503"/>
      <c r="BN17" s="465" t="s">
        <v>661</v>
      </c>
      <c r="BO17" s="477">
        <v>0</v>
      </c>
      <c r="BP17" s="502"/>
      <c r="BQ17" s="465" t="s">
        <v>655</v>
      </c>
      <c r="BR17" s="477">
        <v>0</v>
      </c>
      <c r="BS17" s="432"/>
      <c r="BT17" s="503"/>
      <c r="BU17" s="283" t="s">
        <v>668</v>
      </c>
      <c r="BV17" s="477">
        <v>0</v>
      </c>
      <c r="BW17" s="502"/>
      <c r="BX17" s="465" t="s">
        <v>661</v>
      </c>
      <c r="BY17" s="477">
        <v>0</v>
      </c>
      <c r="BZ17" s="432"/>
      <c r="CA17" s="503"/>
      <c r="CB17" s="465" t="s">
        <v>622</v>
      </c>
      <c r="CC17" s="477">
        <v>0</v>
      </c>
      <c r="CD17" s="502"/>
      <c r="CE17" s="465" t="s">
        <v>614</v>
      </c>
      <c r="CF17" s="477">
        <v>0</v>
      </c>
      <c r="CG17" s="432"/>
      <c r="CH17" s="263">
        <v>13</v>
      </c>
      <c r="CI17" s="268"/>
      <c r="CJ17" s="268"/>
      <c r="CK17" s="444"/>
      <c r="CL17" s="467"/>
      <c r="CN17" s="263"/>
      <c r="CO17" s="263"/>
      <c r="CP17" s="263"/>
      <c r="CV17" s="445"/>
      <c r="CW17" s="445"/>
      <c r="CX17" s="445"/>
      <c r="DA17" s="514">
        <v>13</v>
      </c>
      <c r="DB17" s="286" t="s">
        <v>545</v>
      </c>
      <c r="DC17" s="286" t="s">
        <v>540</v>
      </c>
    </row>
    <row r="18" spans="1:107" s="514" customFormat="1" ht="18.75" customHeight="1" x14ac:dyDescent="0.25">
      <c r="A18" s="432"/>
      <c r="B18" s="443"/>
      <c r="C18" s="443"/>
      <c r="D18" s="443"/>
      <c r="E18" s="443"/>
      <c r="F18" s="443"/>
      <c r="G18" s="443"/>
      <c r="H18" s="443"/>
      <c r="I18" s="443"/>
      <c r="J18" s="443"/>
      <c r="K18" s="443"/>
      <c r="L18" s="443"/>
      <c r="M18" s="443"/>
      <c r="N18" s="443"/>
      <c r="O18" s="443"/>
      <c r="P18" s="443"/>
      <c r="Q18" s="443"/>
      <c r="R18" s="443"/>
      <c r="S18" s="443"/>
      <c r="T18" s="443"/>
      <c r="U18" s="443"/>
      <c r="V18" s="443" t="s">
        <v>1</v>
      </c>
      <c r="W18" s="443"/>
      <c r="X18" s="443"/>
      <c r="Y18" s="443"/>
      <c r="Z18" s="443"/>
      <c r="AA18" s="443"/>
      <c r="AB18" s="443"/>
      <c r="AC18" s="443"/>
      <c r="AD18" s="443"/>
      <c r="AE18" s="443"/>
      <c r="AF18" s="443"/>
      <c r="AG18" s="443"/>
      <c r="AH18" s="443"/>
      <c r="AI18" s="443"/>
      <c r="AJ18" s="432"/>
      <c r="AK18" s="443"/>
      <c r="AL18" s="443"/>
      <c r="AM18" s="443"/>
      <c r="AN18" s="443"/>
      <c r="AO18" s="443"/>
      <c r="AP18" s="443"/>
      <c r="AQ18" s="432"/>
      <c r="AR18" s="443"/>
      <c r="AS18" s="443"/>
      <c r="AT18" s="443"/>
      <c r="AU18" s="443"/>
      <c r="AV18" s="443"/>
      <c r="AW18" s="443"/>
      <c r="AX18" s="443"/>
      <c r="AY18" s="443"/>
      <c r="AZ18" s="443"/>
      <c r="BA18" s="443"/>
      <c r="BB18" s="443"/>
      <c r="BC18" s="443"/>
      <c r="BD18" s="443"/>
      <c r="BE18" s="443"/>
      <c r="BF18" s="443"/>
      <c r="BG18" s="443"/>
      <c r="BH18" s="443"/>
      <c r="BI18" s="443"/>
      <c r="BJ18" s="443"/>
      <c r="BK18" s="443"/>
      <c r="BL18" s="432"/>
      <c r="BM18" s="443"/>
      <c r="BN18" s="443"/>
      <c r="BO18" s="443"/>
      <c r="BP18" s="443"/>
      <c r="BQ18" s="443"/>
      <c r="BR18" s="443"/>
      <c r="BS18" s="432"/>
      <c r="BT18" s="443"/>
      <c r="BU18" s="443"/>
      <c r="BV18" s="443"/>
      <c r="BW18" s="443"/>
      <c r="BX18" s="443"/>
      <c r="BY18" s="443"/>
      <c r="BZ18" s="432"/>
      <c r="CA18" s="443"/>
      <c r="CB18" s="443"/>
      <c r="CC18" s="443"/>
      <c r="CD18" s="443"/>
      <c r="CE18" s="443"/>
      <c r="CF18" s="443"/>
      <c r="CG18" s="432"/>
      <c r="CH18" s="263">
        <v>14</v>
      </c>
      <c r="CI18" s="268"/>
      <c r="CJ18" s="268"/>
      <c r="CK18" s="444"/>
      <c r="CL18" s="432"/>
      <c r="CN18" s="263"/>
      <c r="CO18" s="263"/>
      <c r="CP18" s="263"/>
      <c r="CV18" s="445"/>
      <c r="CW18" s="445"/>
      <c r="CX18" s="445"/>
      <c r="DA18" s="514">
        <v>14</v>
      </c>
      <c r="DB18" s="286" t="s">
        <v>181</v>
      </c>
      <c r="DC18" s="286" t="s">
        <v>178</v>
      </c>
    </row>
    <row r="19" spans="1:107" s="514" customFormat="1" ht="18.75" customHeight="1" x14ac:dyDescent="0.25">
      <c r="A19" s="432"/>
      <c r="B19" s="375">
        <v>13</v>
      </c>
      <c r="C19" s="480"/>
      <c r="D19" s="478"/>
      <c r="E19" s="479"/>
      <c r="F19" s="478"/>
      <c r="G19" s="478"/>
      <c r="H19" s="439"/>
      <c r="I19" s="375">
        <v>14</v>
      </c>
      <c r="J19" s="480"/>
      <c r="K19" s="478"/>
      <c r="L19" s="479"/>
      <c r="M19" s="478"/>
      <c r="N19" s="478"/>
      <c r="O19" s="439"/>
      <c r="P19" s="375">
        <v>15</v>
      </c>
      <c r="Q19" s="480"/>
      <c r="R19" s="478"/>
      <c r="S19" s="479"/>
      <c r="T19" s="478"/>
      <c r="U19" s="478"/>
      <c r="V19" s="439"/>
      <c r="W19" s="375">
        <v>16</v>
      </c>
      <c r="X19" s="480"/>
      <c r="Y19" s="478"/>
      <c r="Z19" s="479"/>
      <c r="AA19" s="478"/>
      <c r="AB19" s="478"/>
      <c r="AC19" s="439"/>
      <c r="AD19" s="375">
        <v>17</v>
      </c>
      <c r="AE19" s="480"/>
      <c r="AF19" s="478"/>
      <c r="AG19" s="479"/>
      <c r="AH19" s="478"/>
      <c r="AI19" s="478"/>
      <c r="AJ19" s="439"/>
      <c r="AK19" s="375">
        <v>18</v>
      </c>
      <c r="AL19" s="480"/>
      <c r="AM19" s="478"/>
      <c r="AN19" s="479"/>
      <c r="AO19" s="478"/>
      <c r="AP19" s="478"/>
      <c r="AQ19" s="439"/>
      <c r="AR19" s="375">
        <v>19</v>
      </c>
      <c r="AS19" s="480"/>
      <c r="AT19" s="478"/>
      <c r="AU19" s="479"/>
      <c r="AV19" s="478"/>
      <c r="AW19" s="478"/>
      <c r="AX19" s="439"/>
      <c r="AY19" s="375">
        <v>20</v>
      </c>
      <c r="AZ19" s="480"/>
      <c r="BA19" s="478"/>
      <c r="BB19" s="479"/>
      <c r="BC19" s="478"/>
      <c r="BD19" s="478"/>
      <c r="BE19" s="439"/>
      <c r="BF19" s="375">
        <v>21</v>
      </c>
      <c r="BG19" s="481"/>
      <c r="BH19" s="482"/>
      <c r="BI19" s="483"/>
      <c r="BJ19" s="482"/>
      <c r="BK19" s="442"/>
      <c r="BL19" s="443"/>
      <c r="BM19" s="375">
        <v>22</v>
      </c>
      <c r="BN19" s="481"/>
      <c r="BO19" s="482"/>
      <c r="BP19" s="483"/>
      <c r="BQ19" s="482"/>
      <c r="BR19" s="442"/>
      <c r="BS19" s="443"/>
      <c r="BT19" s="375">
        <v>23</v>
      </c>
      <c r="BU19" s="481"/>
      <c r="BV19" s="482"/>
      <c r="BW19" s="483"/>
      <c r="BX19" s="482"/>
      <c r="BY19" s="442"/>
      <c r="BZ19" s="443"/>
      <c r="CA19" s="375">
        <v>24</v>
      </c>
      <c r="CB19" s="481"/>
      <c r="CC19" s="482"/>
      <c r="CD19" s="483"/>
      <c r="CE19" s="482"/>
      <c r="CF19" s="442"/>
      <c r="CG19" s="432"/>
      <c r="CH19" s="263">
        <v>15</v>
      </c>
      <c r="CI19" s="268"/>
      <c r="CJ19" s="268"/>
      <c r="CK19" s="444"/>
      <c r="CL19" s="432"/>
      <c r="CN19" s="263"/>
      <c r="CO19" s="263"/>
      <c r="CP19" s="263"/>
      <c r="CV19" s="445"/>
      <c r="CW19" s="445"/>
      <c r="CX19" s="445"/>
      <c r="DA19" s="514">
        <v>15</v>
      </c>
      <c r="DB19" s="453" t="s">
        <v>180</v>
      </c>
      <c r="DC19" s="453" t="s">
        <v>528</v>
      </c>
    </row>
    <row r="20" spans="1:107" s="514" customFormat="1" ht="18.75" customHeight="1" x14ac:dyDescent="0.25">
      <c r="A20" s="432"/>
      <c r="B20" s="269"/>
      <c r="C20" s="446" t="s">
        <v>152</v>
      </c>
      <c r="D20" s="447"/>
      <c r="E20" s="448">
        <f>IF(G20&gt;0,3,0)</f>
        <v>3</v>
      </c>
      <c r="F20" s="449" t="s">
        <v>153</v>
      </c>
      <c r="G20" s="450">
        <f>COUNTIF(G25:G31,"&gt;0")</f>
        <v>1</v>
      </c>
      <c r="H20" s="432"/>
      <c r="I20" s="433"/>
      <c r="J20" s="446" t="s">
        <v>152</v>
      </c>
      <c r="K20" s="447"/>
      <c r="L20" s="448">
        <f>IF(N20&gt;0,3,0)</f>
        <v>3</v>
      </c>
      <c r="M20" s="449" t="s">
        <v>153</v>
      </c>
      <c r="N20" s="450">
        <f>COUNTIF(N25:N31,"&gt;0")</f>
        <v>1</v>
      </c>
      <c r="O20" s="432"/>
      <c r="P20" s="433"/>
      <c r="Q20" s="446" t="s">
        <v>152</v>
      </c>
      <c r="R20" s="447"/>
      <c r="S20" s="448">
        <f>IF(U20&gt;0,3,0)</f>
        <v>0</v>
      </c>
      <c r="T20" s="449" t="s">
        <v>153</v>
      </c>
      <c r="U20" s="450">
        <f>COUNTIF(U25:U31,"&gt;0")</f>
        <v>0</v>
      </c>
      <c r="V20" s="432"/>
      <c r="W20" s="433"/>
      <c r="X20" s="446" t="s">
        <v>152</v>
      </c>
      <c r="Y20" s="447"/>
      <c r="Z20" s="448">
        <f>IF(AB20&gt;0,3,0)</f>
        <v>3</v>
      </c>
      <c r="AA20" s="449" t="s">
        <v>153</v>
      </c>
      <c r="AB20" s="450">
        <f>COUNTIF(AB25:AB31,"&gt;0")</f>
        <v>2</v>
      </c>
      <c r="AC20" s="432"/>
      <c r="AD20" s="433"/>
      <c r="AE20" s="446" t="s">
        <v>152</v>
      </c>
      <c r="AF20" s="447"/>
      <c r="AG20" s="448">
        <f>IF(AI20&gt;0,3,0)</f>
        <v>3</v>
      </c>
      <c r="AH20" s="449" t="s">
        <v>153</v>
      </c>
      <c r="AI20" s="450">
        <f>COUNTIF(AI25:AI31,"&gt;0")</f>
        <v>1</v>
      </c>
      <c r="AJ20" s="432"/>
      <c r="AK20" s="433"/>
      <c r="AL20" s="446" t="s">
        <v>152</v>
      </c>
      <c r="AM20" s="447"/>
      <c r="AN20" s="448">
        <f>IF(AP20&gt;0,3,0)</f>
        <v>3</v>
      </c>
      <c r="AO20" s="449" t="s">
        <v>153</v>
      </c>
      <c r="AP20" s="450">
        <f>COUNTIF(AP25:AP31,"&gt;0")</f>
        <v>1</v>
      </c>
      <c r="AQ20" s="432"/>
      <c r="AR20" s="433"/>
      <c r="AS20" s="446" t="s">
        <v>152</v>
      </c>
      <c r="AT20" s="447"/>
      <c r="AU20" s="448">
        <f>IF(AW20&gt;0,3,0)</f>
        <v>0</v>
      </c>
      <c r="AV20" s="449" t="s">
        <v>153</v>
      </c>
      <c r="AW20" s="450">
        <f>COUNTIF(AW25:AW31,"&gt;0")</f>
        <v>0</v>
      </c>
      <c r="AX20" s="432"/>
      <c r="AY20" s="433"/>
      <c r="AZ20" s="446" t="s">
        <v>152</v>
      </c>
      <c r="BA20" s="447"/>
      <c r="BB20" s="448">
        <f>IF(BD20&gt;0,3,0)</f>
        <v>0</v>
      </c>
      <c r="BC20" s="449" t="s">
        <v>153</v>
      </c>
      <c r="BD20" s="450">
        <f>COUNTIF(BD25:BD31,"&gt;0")</f>
        <v>0</v>
      </c>
      <c r="BE20" s="432"/>
      <c r="BF20" s="433"/>
      <c r="BG20" s="446" t="s">
        <v>152</v>
      </c>
      <c r="BH20" s="447"/>
      <c r="BI20" s="448">
        <f>IF(BK20&gt;0,3,0)</f>
        <v>3</v>
      </c>
      <c r="BJ20" s="449" t="s">
        <v>153</v>
      </c>
      <c r="BK20" s="450">
        <f>COUNTIF(BK25:BK31,"&gt;0")</f>
        <v>1</v>
      </c>
      <c r="BL20" s="432"/>
      <c r="BM20" s="433"/>
      <c r="BN20" s="446" t="s">
        <v>152</v>
      </c>
      <c r="BO20" s="447"/>
      <c r="BP20" s="448">
        <f>IF(BR20&gt;0,3,0)</f>
        <v>3</v>
      </c>
      <c r="BQ20" s="449" t="s">
        <v>153</v>
      </c>
      <c r="BR20" s="450">
        <f>COUNTIF(BR25:BR31,"&gt;0")</f>
        <v>1</v>
      </c>
      <c r="BS20" s="432"/>
      <c r="BT20" s="433"/>
      <c r="BU20" s="446" t="s">
        <v>152</v>
      </c>
      <c r="BV20" s="447"/>
      <c r="BW20" s="448">
        <f>IF(BY20&gt;0,3,0)</f>
        <v>3</v>
      </c>
      <c r="BX20" s="449" t="s">
        <v>153</v>
      </c>
      <c r="BY20" s="450">
        <f>COUNTIF(BY25:BY31,"&gt;0")</f>
        <v>1</v>
      </c>
      <c r="BZ20" s="432"/>
      <c r="CA20" s="433"/>
      <c r="CB20" s="446" t="s">
        <v>152</v>
      </c>
      <c r="CC20" s="447"/>
      <c r="CD20" s="448">
        <f>IF(CF20&gt;0,3,0)</f>
        <v>3</v>
      </c>
      <c r="CE20" s="449" t="s">
        <v>153</v>
      </c>
      <c r="CF20" s="450">
        <f>COUNTIF(CF25:CF31,"&gt;0")</f>
        <v>1</v>
      </c>
      <c r="CG20" s="432"/>
      <c r="CH20" s="263">
        <v>16</v>
      </c>
      <c r="CI20" s="466"/>
      <c r="CJ20" s="466"/>
      <c r="CK20" s="444"/>
      <c r="CL20" s="432"/>
      <c r="CN20" s="263"/>
      <c r="CO20" s="263"/>
      <c r="CP20" s="263"/>
      <c r="CV20" s="445"/>
      <c r="CW20" s="445"/>
      <c r="CX20" s="445"/>
      <c r="DA20" s="514">
        <v>16</v>
      </c>
      <c r="DB20" s="453" t="s">
        <v>185</v>
      </c>
      <c r="DC20" s="453" t="s">
        <v>58</v>
      </c>
    </row>
    <row r="21" spans="1:107" s="514" customFormat="1" ht="18.75" customHeight="1" x14ac:dyDescent="0.25">
      <c r="A21" s="432"/>
      <c r="B21" s="263"/>
      <c r="C21" s="269"/>
      <c r="D21" s="286"/>
      <c r="E21" s="441"/>
      <c r="F21" s="482"/>
      <c r="G21" s="482"/>
      <c r="H21" s="443"/>
      <c r="I21" s="263"/>
      <c r="J21" s="269"/>
      <c r="K21" s="540"/>
      <c r="L21" s="483"/>
      <c r="M21" s="482"/>
      <c r="N21" s="263"/>
      <c r="O21" s="443"/>
      <c r="P21" s="263"/>
      <c r="Q21" s="269"/>
      <c r="R21" s="268"/>
      <c r="S21" s="483"/>
      <c r="T21" s="482"/>
      <c r="U21" s="482"/>
      <c r="V21" s="443"/>
      <c r="W21" s="263"/>
      <c r="X21" s="269"/>
      <c r="Y21" s="275"/>
      <c r="Z21" s="483"/>
      <c r="AA21" s="440"/>
      <c r="AB21" s="482"/>
      <c r="AC21" s="443"/>
      <c r="AD21" s="263"/>
      <c r="AE21" s="263"/>
      <c r="AF21" s="275"/>
      <c r="AG21" s="483"/>
      <c r="AH21" s="440"/>
      <c r="AI21" s="442"/>
      <c r="AJ21" s="443"/>
      <c r="AK21" s="263"/>
      <c r="AL21" s="263"/>
      <c r="AM21" s="275"/>
      <c r="AN21" s="483"/>
      <c r="AO21" s="440"/>
      <c r="AP21" s="442"/>
      <c r="AQ21" s="443"/>
      <c r="AR21" s="263"/>
      <c r="AS21" s="269"/>
      <c r="AT21" s="281"/>
      <c r="AU21" s="483"/>
      <c r="AV21" s="482"/>
      <c r="AW21" s="263"/>
      <c r="AX21" s="443"/>
      <c r="AY21" s="263"/>
      <c r="AZ21" s="269"/>
      <c r="BA21" s="268"/>
      <c r="BB21" s="483"/>
      <c r="BC21" s="482"/>
      <c r="BD21" s="482"/>
      <c r="BE21" s="443"/>
      <c r="BF21" s="263"/>
      <c r="BG21" s="263"/>
      <c r="BH21" s="275"/>
      <c r="BI21" s="483"/>
      <c r="BJ21" s="440"/>
      <c r="BK21" s="442"/>
      <c r="BL21" s="443"/>
      <c r="BM21" s="263"/>
      <c r="BN21" s="263"/>
      <c r="BO21" s="275"/>
      <c r="BP21" s="483"/>
      <c r="BQ21" s="440"/>
      <c r="BR21" s="442"/>
      <c r="BS21" s="443"/>
      <c r="BT21" s="263"/>
      <c r="BU21" s="263"/>
      <c r="BV21" s="275"/>
      <c r="BW21" s="483"/>
      <c r="BX21" s="440"/>
      <c r="BY21" s="442"/>
      <c r="BZ21" s="443"/>
      <c r="CA21" s="263"/>
      <c r="CB21" s="263"/>
      <c r="CC21" s="275"/>
      <c r="CD21" s="483"/>
      <c r="CE21" s="440"/>
      <c r="CF21" s="442"/>
      <c r="CG21" s="432"/>
      <c r="CH21" s="263">
        <v>17</v>
      </c>
      <c r="CI21" s="466"/>
      <c r="CJ21" s="466"/>
      <c r="CK21" s="444"/>
      <c r="CL21" s="432"/>
      <c r="CN21" s="263"/>
      <c r="CO21" s="263"/>
      <c r="CP21" s="263"/>
      <c r="CV21" s="445"/>
      <c r="CW21" s="445"/>
      <c r="CX21" s="445"/>
      <c r="DA21" s="514">
        <v>17</v>
      </c>
      <c r="DB21" s="453" t="s">
        <v>56</v>
      </c>
      <c r="DC21" s="453" t="s">
        <v>82</v>
      </c>
    </row>
    <row r="22" spans="1:107" s="514" customFormat="1" ht="18.75" customHeight="1" x14ac:dyDescent="0.25">
      <c r="A22" s="432"/>
      <c r="B22" s="487"/>
      <c r="C22" s="514" t="str">
        <f>DB17</f>
        <v>Rich Lill</v>
      </c>
      <c r="D22" s="451">
        <f>SUM(D23:D31)</f>
        <v>0</v>
      </c>
      <c r="E22" s="267" t="s">
        <v>154</v>
      </c>
      <c r="F22" s="514" t="str">
        <f>DC17</f>
        <v>Ken Baum</v>
      </c>
      <c r="G22" s="451">
        <f>SUM(G23:G31)</f>
        <v>10</v>
      </c>
      <c r="H22" s="432"/>
      <c r="I22" s="487"/>
      <c r="J22" s="514" t="str">
        <f>DB18</f>
        <v>Andrew Lashinsky</v>
      </c>
      <c r="K22" s="451">
        <f>SUM(K23:K31)</f>
        <v>16</v>
      </c>
      <c r="L22" s="267" t="s">
        <v>154</v>
      </c>
      <c r="M22" s="266" t="str">
        <f>DC18</f>
        <v>Wes Struble</v>
      </c>
      <c r="N22" s="451">
        <f>SUM(N23:N31)</f>
        <v>10</v>
      </c>
      <c r="O22" s="432"/>
      <c r="P22" s="433"/>
      <c r="Q22" s="514" t="str">
        <f>DB19</f>
        <v>Jake Fritz</v>
      </c>
      <c r="R22" s="451">
        <f>SUM(R23:R31)</f>
        <v>0</v>
      </c>
      <c r="S22" s="267" t="s">
        <v>154</v>
      </c>
      <c r="T22" s="266" t="str">
        <f>DC19</f>
        <v>Dan Decker</v>
      </c>
      <c r="U22" s="451">
        <f>SUM(U23:U31)</f>
        <v>0</v>
      </c>
      <c r="V22" s="432"/>
      <c r="W22" s="433"/>
      <c r="X22" s="514" t="str">
        <f>DB20</f>
        <v>Bucky Pollick</v>
      </c>
      <c r="Y22" s="451">
        <f>SUM(Y23:Y31)</f>
        <v>16</v>
      </c>
      <c r="Z22" s="267" t="s">
        <v>154</v>
      </c>
      <c r="AA22" s="266" t="str">
        <f>DC20</f>
        <v>AJ Asti</v>
      </c>
      <c r="AB22" s="451">
        <f>SUM(AB23:AB31)</f>
        <v>22</v>
      </c>
      <c r="AC22" s="432"/>
      <c r="AD22" s="433"/>
      <c r="AE22" s="514" t="str">
        <f>DB21</f>
        <v>Lacy Nichols</v>
      </c>
      <c r="AF22" s="451">
        <f>SUM(AF23:AF31)</f>
        <v>6</v>
      </c>
      <c r="AG22" s="267" t="s">
        <v>154</v>
      </c>
      <c r="AH22" s="266" t="str">
        <f>DC21</f>
        <v>Ryan Smith</v>
      </c>
      <c r="AI22" s="451">
        <f>SUM(AI23:AI31)</f>
        <v>5</v>
      </c>
      <c r="AJ22" s="432"/>
      <c r="AK22" s="433"/>
      <c r="AL22" s="514" t="str">
        <f>DB22</f>
        <v>Ryan Krucke</v>
      </c>
      <c r="AM22" s="451">
        <f>SUM(AM23:AM31)</f>
        <v>3</v>
      </c>
      <c r="AN22" s="267" t="s">
        <v>154</v>
      </c>
      <c r="AO22" s="266" t="str">
        <f>DC22</f>
        <v>Jim Allegretto</v>
      </c>
      <c r="AP22" s="451">
        <f>SUM(AP23:AP31)</f>
        <v>16</v>
      </c>
      <c r="AQ22" s="432"/>
      <c r="AR22" s="433"/>
      <c r="AS22" s="514" t="str">
        <f>DB23</f>
        <v>Scott Anderson</v>
      </c>
      <c r="AT22" s="451">
        <f>SUM(AT23:AT31)</f>
        <v>0</v>
      </c>
      <c r="AU22" s="267" t="s">
        <v>154</v>
      </c>
      <c r="AV22" s="266" t="str">
        <f>DC23</f>
        <v>Shay Annis</v>
      </c>
      <c r="AW22" s="451">
        <f>SUM(AW23:AW31)</f>
        <v>0</v>
      </c>
      <c r="AX22" s="432"/>
      <c r="AY22" s="433"/>
      <c r="AZ22" s="514" t="str">
        <f>DB24</f>
        <v>Brandon Tyra</v>
      </c>
      <c r="BA22" s="451">
        <f>SUM(BA23:BA31)</f>
        <v>6</v>
      </c>
      <c r="BB22" s="267" t="s">
        <v>154</v>
      </c>
      <c r="BC22" s="266" t="str">
        <f>DC24</f>
        <v>Jon Seiner</v>
      </c>
      <c r="BD22" s="451">
        <f>SUM(BD23:BD31)</f>
        <v>0</v>
      </c>
      <c r="BE22" s="432"/>
      <c r="BF22" s="433"/>
      <c r="BG22" s="514" t="str">
        <f>DB25</f>
        <v>Jason Stolkovich</v>
      </c>
      <c r="BH22" s="451">
        <f>SUM(BH23:BH31)</f>
        <v>7</v>
      </c>
      <c r="BI22" s="267" t="s">
        <v>154</v>
      </c>
      <c r="BJ22" s="266" t="str">
        <f>DC25</f>
        <v>Amanda Schulte</v>
      </c>
      <c r="BK22" s="451">
        <f>SUM(BK23:BK31)</f>
        <v>10</v>
      </c>
      <c r="BL22" s="432"/>
      <c r="BM22" s="433"/>
      <c r="BN22" s="514" t="str">
        <f>DB26</f>
        <v>Ryan Magill</v>
      </c>
      <c r="BO22" s="451">
        <f>SUM(BO23:BO31)</f>
        <v>0</v>
      </c>
      <c r="BP22" s="267" t="s">
        <v>154</v>
      </c>
      <c r="BQ22" s="266" t="str">
        <f>DC26</f>
        <v>Will Higginbotham</v>
      </c>
      <c r="BR22" s="451">
        <f>SUM(BR23:BR31)</f>
        <v>5</v>
      </c>
      <c r="BS22" s="432"/>
      <c r="BT22" s="433"/>
      <c r="BU22" s="514" t="str">
        <f>DB27</f>
        <v>Ryan Pugh</v>
      </c>
      <c r="BV22" s="451">
        <f>SUM(BV23:BV31)</f>
        <v>6</v>
      </c>
      <c r="BW22" s="267" t="s">
        <v>154</v>
      </c>
      <c r="BX22" s="266" t="str">
        <f>DC27</f>
        <v>Chad Saylor</v>
      </c>
      <c r="BY22" s="451">
        <f>SUM(BY23:BY31)</f>
        <v>5</v>
      </c>
      <c r="BZ22" s="432"/>
      <c r="CA22" s="433"/>
      <c r="CB22" s="514" t="str">
        <f>DB28</f>
        <v>Brad Bowers</v>
      </c>
      <c r="CC22" s="451">
        <f>SUM(CC23:CC31)</f>
        <v>0</v>
      </c>
      <c r="CD22" s="267" t="s">
        <v>154</v>
      </c>
      <c r="CE22" s="266" t="str">
        <f>DC28</f>
        <v>Steve Brown</v>
      </c>
      <c r="CF22" s="451">
        <f>SUM(CF23:CF31)</f>
        <v>9</v>
      </c>
      <c r="CG22" s="432"/>
      <c r="CH22" s="263">
        <v>18</v>
      </c>
      <c r="CI22" s="466"/>
      <c r="CJ22" s="466"/>
      <c r="CK22" s="444"/>
      <c r="CL22" s="432"/>
      <c r="CN22" s="263"/>
      <c r="CO22" s="263"/>
      <c r="CP22" s="263"/>
      <c r="CV22" s="445"/>
      <c r="CW22" s="445"/>
      <c r="CX22" s="445"/>
      <c r="DA22" s="514">
        <v>18</v>
      </c>
      <c r="DB22" s="453" t="s">
        <v>525</v>
      </c>
      <c r="DC22" s="453" t="s">
        <v>204</v>
      </c>
    </row>
    <row r="23" spans="1:107" s="514" customFormat="1" ht="18.75" customHeight="1" x14ac:dyDescent="0.25">
      <c r="A23" s="432"/>
      <c r="B23" s="440"/>
      <c r="C23" s="452" t="s">
        <v>173</v>
      </c>
      <c r="D23" s="269"/>
      <c r="E23" s="269"/>
      <c r="F23" s="488"/>
      <c r="G23" s="489"/>
      <c r="H23" s="443"/>
      <c r="I23" s="440"/>
      <c r="J23" s="488"/>
      <c r="K23" s="269"/>
      <c r="L23" s="269"/>
      <c r="M23" s="452" t="s">
        <v>634</v>
      </c>
      <c r="N23" s="489"/>
      <c r="O23" s="443"/>
      <c r="P23" s="440"/>
      <c r="Q23" s="488"/>
      <c r="R23" s="269"/>
      <c r="S23" s="269"/>
      <c r="T23" s="452" t="s">
        <v>213</v>
      </c>
      <c r="U23" s="489"/>
      <c r="V23" s="443"/>
      <c r="W23" s="440"/>
      <c r="X23" s="452" t="s">
        <v>171</v>
      </c>
      <c r="Y23" s="269"/>
      <c r="Z23" s="269"/>
      <c r="AA23" s="488"/>
      <c r="AB23" s="489"/>
      <c r="AC23" s="443"/>
      <c r="AD23" s="440"/>
      <c r="AE23" s="452" t="s">
        <v>632</v>
      </c>
      <c r="AF23" s="269"/>
      <c r="AG23" s="269"/>
      <c r="AH23" s="488"/>
      <c r="AI23" s="489"/>
      <c r="AJ23" s="443"/>
      <c r="AK23" s="440"/>
      <c r="AL23" s="483"/>
      <c r="AM23" s="269"/>
      <c r="AN23" s="269"/>
      <c r="AO23" s="488"/>
      <c r="AP23" s="489"/>
      <c r="AQ23" s="443"/>
      <c r="AR23" s="440"/>
      <c r="AS23" s="488"/>
      <c r="AT23" s="269"/>
      <c r="AU23" s="269"/>
      <c r="AV23" s="488"/>
      <c r="AW23" s="489"/>
      <c r="AX23" s="443"/>
      <c r="AY23" s="440"/>
      <c r="AZ23" s="488"/>
      <c r="BA23" s="269"/>
      <c r="BB23" s="269"/>
      <c r="BC23" s="452" t="s">
        <v>196</v>
      </c>
      <c r="BD23" s="489"/>
      <c r="BE23" s="443"/>
      <c r="BF23" s="440"/>
      <c r="BG23" s="483"/>
      <c r="BH23" s="269"/>
      <c r="BI23" s="269"/>
      <c r="BJ23" s="488"/>
      <c r="BK23" s="489"/>
      <c r="BL23" s="443"/>
      <c r="BM23" s="440"/>
      <c r="BN23" s="483"/>
      <c r="BO23" s="269"/>
      <c r="BP23" s="269"/>
      <c r="BQ23" s="488"/>
      <c r="BR23" s="489"/>
      <c r="BS23" s="443"/>
      <c r="BT23" s="440"/>
      <c r="BU23" s="452" t="s">
        <v>626</v>
      </c>
      <c r="BV23" s="269"/>
      <c r="BW23" s="269"/>
      <c r="BX23" s="488"/>
      <c r="BY23" s="489"/>
      <c r="BZ23" s="443"/>
      <c r="CA23" s="440"/>
      <c r="CB23" s="483"/>
      <c r="CC23" s="269"/>
      <c r="CD23" s="269"/>
      <c r="CE23" s="488"/>
      <c r="CF23" s="489"/>
      <c r="CG23" s="432"/>
      <c r="CH23" s="263">
        <v>19</v>
      </c>
      <c r="CI23" s="286"/>
      <c r="CJ23" s="286"/>
      <c r="CK23" s="444"/>
      <c r="CL23" s="432"/>
      <c r="CN23" s="263"/>
      <c r="CO23" s="263"/>
      <c r="CP23" s="263"/>
      <c r="CV23" s="445"/>
      <c r="CW23" s="445"/>
      <c r="CX23" s="445"/>
      <c r="DA23" s="514">
        <v>19</v>
      </c>
      <c r="DB23" s="453" t="s">
        <v>63</v>
      </c>
      <c r="DC23" s="453" t="s">
        <v>60</v>
      </c>
    </row>
    <row r="24" spans="1:107" s="514" customFormat="1" ht="18.75" customHeight="1" x14ac:dyDescent="0.25">
      <c r="A24" s="454"/>
      <c r="C24" s="276" t="s">
        <v>157</v>
      </c>
      <c r="D24" s="276">
        <v>0</v>
      </c>
      <c r="E24" s="263"/>
      <c r="F24" s="455" t="s">
        <v>157</v>
      </c>
      <c r="G24" s="263">
        <f>E20</f>
        <v>3</v>
      </c>
      <c r="H24" s="432"/>
      <c r="J24" s="276" t="s">
        <v>157</v>
      </c>
      <c r="K24" s="276">
        <v>0</v>
      </c>
      <c r="L24" s="263"/>
      <c r="M24" s="455" t="s">
        <v>157</v>
      </c>
      <c r="N24" s="263">
        <f>L20</f>
        <v>3</v>
      </c>
      <c r="O24" s="432"/>
      <c r="Q24" s="276" t="s">
        <v>157</v>
      </c>
      <c r="R24" s="276">
        <v>0</v>
      </c>
      <c r="S24" s="263"/>
      <c r="T24" s="455" t="s">
        <v>157</v>
      </c>
      <c r="U24" s="263">
        <f>S20</f>
        <v>0</v>
      </c>
      <c r="V24" s="432"/>
      <c r="X24" s="276" t="s">
        <v>157</v>
      </c>
      <c r="Y24" s="276">
        <v>0</v>
      </c>
      <c r="Z24" s="263"/>
      <c r="AA24" s="455" t="s">
        <v>157</v>
      </c>
      <c r="AB24" s="263">
        <f>Z20</f>
        <v>3</v>
      </c>
      <c r="AC24" s="454"/>
      <c r="AE24" s="276" t="s">
        <v>157</v>
      </c>
      <c r="AF24" s="276">
        <v>0</v>
      </c>
      <c r="AG24" s="263"/>
      <c r="AH24" s="455" t="s">
        <v>157</v>
      </c>
      <c r="AI24" s="263">
        <f>AG20</f>
        <v>3</v>
      </c>
      <c r="AJ24" s="432"/>
      <c r="AL24" s="276" t="s">
        <v>157</v>
      </c>
      <c r="AM24" s="276">
        <v>0</v>
      </c>
      <c r="AN24" s="263"/>
      <c r="AO24" s="455" t="s">
        <v>157</v>
      </c>
      <c r="AP24" s="263">
        <f>AN20</f>
        <v>3</v>
      </c>
      <c r="AQ24" s="432"/>
      <c r="AS24" s="276" t="s">
        <v>157</v>
      </c>
      <c r="AT24" s="276">
        <v>0</v>
      </c>
      <c r="AU24" s="263"/>
      <c r="AV24" s="455" t="s">
        <v>157</v>
      </c>
      <c r="AW24" s="263">
        <f>AU20</f>
        <v>0</v>
      </c>
      <c r="AX24" s="432"/>
      <c r="AZ24" s="276" t="s">
        <v>157</v>
      </c>
      <c r="BA24" s="276">
        <v>0</v>
      </c>
      <c r="BB24" s="263"/>
      <c r="BC24" s="455" t="s">
        <v>157</v>
      </c>
      <c r="BD24" s="263">
        <f>BB20</f>
        <v>0</v>
      </c>
      <c r="BE24" s="432"/>
      <c r="BG24" s="276" t="s">
        <v>157</v>
      </c>
      <c r="BH24" s="276">
        <v>0</v>
      </c>
      <c r="BI24" s="263"/>
      <c r="BJ24" s="455" t="s">
        <v>157</v>
      </c>
      <c r="BK24" s="263">
        <f>BI20</f>
        <v>3</v>
      </c>
      <c r="BL24" s="432"/>
      <c r="BN24" s="276" t="s">
        <v>157</v>
      </c>
      <c r="BO24" s="276">
        <v>0</v>
      </c>
      <c r="BP24" s="263"/>
      <c r="BQ24" s="455" t="s">
        <v>157</v>
      </c>
      <c r="BR24" s="263">
        <f>BP20</f>
        <v>3</v>
      </c>
      <c r="BS24" s="454"/>
      <c r="BU24" s="276" t="s">
        <v>157</v>
      </c>
      <c r="BV24" s="276">
        <v>0</v>
      </c>
      <c r="BW24" s="263"/>
      <c r="BX24" s="455" t="s">
        <v>157</v>
      </c>
      <c r="BY24" s="263">
        <f>BW20</f>
        <v>3</v>
      </c>
      <c r="BZ24" s="432"/>
      <c r="CB24" s="276" t="s">
        <v>157</v>
      </c>
      <c r="CC24" s="276">
        <v>0</v>
      </c>
      <c r="CD24" s="263"/>
      <c r="CE24" s="455" t="s">
        <v>157</v>
      </c>
      <c r="CF24" s="263">
        <f>CD20</f>
        <v>3</v>
      </c>
      <c r="CG24" s="454"/>
      <c r="CH24" s="263">
        <v>20</v>
      </c>
      <c r="CI24" s="286"/>
      <c r="CJ24" s="286"/>
      <c r="CK24" s="444"/>
      <c r="CL24" s="454"/>
      <c r="CN24" s="263"/>
      <c r="CO24" s="263"/>
      <c r="CP24" s="263"/>
      <c r="CV24" s="445"/>
      <c r="CW24" s="445"/>
      <c r="CX24" s="445"/>
      <c r="DA24" s="514">
        <v>20</v>
      </c>
      <c r="DB24" s="269" t="s">
        <v>216</v>
      </c>
      <c r="DC24" s="269" t="s">
        <v>534</v>
      </c>
    </row>
    <row r="25" spans="1:107" s="514" customFormat="1" ht="18.75" customHeight="1" x14ac:dyDescent="0.25">
      <c r="A25" s="454"/>
      <c r="B25" s="457">
        <v>16</v>
      </c>
      <c r="C25" s="459" t="s">
        <v>680</v>
      </c>
      <c r="D25" s="270">
        <f>_xlfn.IFNA(IF(MATCH(C25, $CO$5:$CO$14, 0)&gt;0, $B25), 0)</f>
        <v>0</v>
      </c>
      <c r="E25" s="269"/>
      <c r="F25" s="461" t="s">
        <v>695</v>
      </c>
      <c r="G25" s="270">
        <f>_xlfn.IFNA(IF(MATCH(F25, $CO$5:$CO$14, 0)&gt;0, $B25), 0)</f>
        <v>0</v>
      </c>
      <c r="H25" s="456"/>
      <c r="I25" s="457">
        <v>16</v>
      </c>
      <c r="J25" s="461" t="s">
        <v>688</v>
      </c>
      <c r="K25" s="270">
        <f>_xlfn.IFNA(IF(MATCH(J25, $CO$5:$CO$14, 0)&gt;0, $B25), 0)</f>
        <v>16</v>
      </c>
      <c r="L25" s="269"/>
      <c r="M25" s="461" t="s">
        <v>686</v>
      </c>
      <c r="N25" s="270">
        <f>_xlfn.IFNA(IF(MATCH(M25, $CO$5:$CO$14, 0)&gt;0, $B25), 0)</f>
        <v>0</v>
      </c>
      <c r="O25" s="443"/>
      <c r="P25" s="457">
        <v>16</v>
      </c>
      <c r="Q25" s="284" t="s">
        <v>680</v>
      </c>
      <c r="R25" s="270">
        <f>_xlfn.IFNA(IF(MATCH(Q25, $CO$5:$CO$14, 0)&gt;0, $B25), 0)</f>
        <v>0</v>
      </c>
      <c r="S25" s="269"/>
      <c r="T25" s="461" t="s">
        <v>693</v>
      </c>
      <c r="U25" s="270">
        <f>_xlfn.IFNA(IF(MATCH(T25, $CO$5:$CO$14, 0)&gt;0, $B25), 0)</f>
        <v>0</v>
      </c>
      <c r="V25" s="456"/>
      <c r="W25" s="457">
        <v>16</v>
      </c>
      <c r="X25" s="461" t="s">
        <v>690</v>
      </c>
      <c r="Y25" s="270">
        <f>_xlfn.IFNA(IF(MATCH(X25, $CO$5:$CO$14, 0)&gt;0, $B25), 0)</f>
        <v>16</v>
      </c>
      <c r="Z25" s="269"/>
      <c r="AA25" s="459" t="s">
        <v>681</v>
      </c>
      <c r="AB25" s="270">
        <f>_xlfn.IFNA(IF(MATCH(AA25, $CO$5:$CO$14, 0)&gt;0, $B25), 0)</f>
        <v>0</v>
      </c>
      <c r="AC25" s="456"/>
      <c r="AD25" s="457">
        <v>16</v>
      </c>
      <c r="AE25" s="459" t="s">
        <v>689</v>
      </c>
      <c r="AF25" s="270">
        <f>_xlfn.IFNA(IF(MATCH(AE25, $CO$5:$CO$14, 0)&gt;0, $B25), 0)</f>
        <v>0</v>
      </c>
      <c r="AG25" s="269"/>
      <c r="AH25" s="459" t="s">
        <v>684</v>
      </c>
      <c r="AI25" s="270">
        <f>_xlfn.IFNA(IF(MATCH(AH25, $CO$5:$CO$14, 0)&gt;0, $B25), 0)</f>
        <v>0</v>
      </c>
      <c r="AJ25" s="456"/>
      <c r="AK25" s="457">
        <v>16</v>
      </c>
      <c r="AL25" s="459" t="s">
        <v>689</v>
      </c>
      <c r="AM25" s="270">
        <f>_xlfn.IFNA(IF(MATCH(AL25, $CO$5:$CO$14, 0)&gt;0, $B25), 0)</f>
        <v>0</v>
      </c>
      <c r="AN25" s="269"/>
      <c r="AO25" s="459" t="s">
        <v>689</v>
      </c>
      <c r="AP25" s="270">
        <f>_xlfn.IFNA(IF(MATCH(AO25, $CO$5:$CO$14, 0)&gt;0, $B25), 0)</f>
        <v>0</v>
      </c>
      <c r="AQ25" s="456"/>
      <c r="AR25" s="457">
        <v>16</v>
      </c>
      <c r="AS25" s="459" t="s">
        <v>680</v>
      </c>
      <c r="AT25" s="270">
        <f>_xlfn.IFNA(IF(MATCH(AS25, $CO$5:$CO$14, 0)&gt;0, $B25), 0)</f>
        <v>0</v>
      </c>
      <c r="AU25" s="269"/>
      <c r="AV25" s="459" t="s">
        <v>687</v>
      </c>
      <c r="AW25" s="270">
        <f>_xlfn.IFNA(IF(MATCH(AV25, $CO$5:$CO$14, 0)&gt;0, $B25), 0)</f>
        <v>0</v>
      </c>
      <c r="AX25" s="456"/>
      <c r="AY25" s="457">
        <v>16</v>
      </c>
      <c r="AZ25" s="459" t="s">
        <v>681</v>
      </c>
      <c r="BA25" s="270">
        <f>_xlfn.IFNA(IF(MATCH(AZ25, $CO$5:$CO$14, 0)&gt;0, $B25), 0)</f>
        <v>0</v>
      </c>
      <c r="BB25" s="269"/>
      <c r="BC25" s="461" t="s">
        <v>695</v>
      </c>
      <c r="BD25" s="270">
        <f>_xlfn.IFNA(IF(MATCH(BC25, $CO$5:$CO$14, 0)&gt;0, $B25), 0)</f>
        <v>0</v>
      </c>
      <c r="BE25" s="456"/>
      <c r="BF25" s="457">
        <v>16</v>
      </c>
      <c r="BG25" s="459" t="s">
        <v>681</v>
      </c>
      <c r="BH25" s="270">
        <f>_xlfn.IFNA(IF(MATCH(BG25, $CO$5:$CO$14, 0)&gt;0, $B25), 0)</f>
        <v>0</v>
      </c>
      <c r="BI25" s="269"/>
      <c r="BJ25" s="459" t="s">
        <v>689</v>
      </c>
      <c r="BK25" s="270">
        <f>_xlfn.IFNA(IF(MATCH(BJ25, $CO$5:$CO$14, 0)&gt;0, $B25), 0)</f>
        <v>0</v>
      </c>
      <c r="BL25" s="454"/>
      <c r="BM25" s="457">
        <v>16</v>
      </c>
      <c r="BN25" s="459" t="s">
        <v>687</v>
      </c>
      <c r="BO25" s="270">
        <f>_xlfn.IFNA(IF(MATCH(BN25, $CO$5:$CO$14, 0)&gt;0, $B25), 0)</f>
        <v>0</v>
      </c>
      <c r="BP25" s="269"/>
      <c r="BQ25" s="459" t="s">
        <v>680</v>
      </c>
      <c r="BR25" s="270">
        <f>_xlfn.IFNA(IF(MATCH(BQ25, $CO$5:$CO$14, 0)&gt;0, $B25), 0)</f>
        <v>0</v>
      </c>
      <c r="BS25" s="454"/>
      <c r="BT25" s="457">
        <v>16</v>
      </c>
      <c r="BU25" s="459" t="s">
        <v>681</v>
      </c>
      <c r="BV25" s="270">
        <f>_xlfn.IFNA(IF(MATCH(BU25, $CO$5:$CO$14, 0)&gt;0, $B25), 0)</f>
        <v>0</v>
      </c>
      <c r="BW25" s="269"/>
      <c r="BX25" s="459" t="s">
        <v>689</v>
      </c>
      <c r="BY25" s="270">
        <f>_xlfn.IFNA(IF(MATCH(BX25, $CO$5:$CO$14, 0)&gt;0, $B25), 0)</f>
        <v>0</v>
      </c>
      <c r="BZ25" s="454"/>
      <c r="CA25" s="457">
        <v>16</v>
      </c>
      <c r="CB25" s="459" t="s">
        <v>684</v>
      </c>
      <c r="CC25" s="270">
        <f>_xlfn.IFNA(IF(MATCH(CB25, $CO$5:$CO$14, 0)&gt;0, $B25), 0)</f>
        <v>0</v>
      </c>
      <c r="CD25" s="269"/>
      <c r="CE25" s="459" t="s">
        <v>683</v>
      </c>
      <c r="CF25" s="270">
        <f>_xlfn.IFNA(IF(MATCH(CE25, $CO$5:$CO$14, 0)&gt;0, $B25), 0)</f>
        <v>0</v>
      </c>
      <c r="CG25" s="454"/>
      <c r="CH25" s="263">
        <v>21</v>
      </c>
      <c r="CI25" s="286"/>
      <c r="CJ25" s="286"/>
      <c r="CK25" s="444"/>
      <c r="CL25" s="454"/>
      <c r="CN25" s="263"/>
      <c r="CO25" s="269"/>
      <c r="CP25" s="269"/>
      <c r="CV25" s="445"/>
      <c r="CW25" s="445"/>
      <c r="CX25" s="445"/>
      <c r="DA25" s="514">
        <v>21</v>
      </c>
      <c r="DB25" s="269" t="s">
        <v>531</v>
      </c>
      <c r="DC25" s="269" t="s">
        <v>189</v>
      </c>
    </row>
    <row r="26" spans="1:107" s="514" customFormat="1" ht="18.75" customHeight="1" x14ac:dyDescent="0.25">
      <c r="A26" s="454"/>
      <c r="B26" s="457">
        <v>13</v>
      </c>
      <c r="C26" s="459" t="s">
        <v>681</v>
      </c>
      <c r="D26" s="270">
        <f t="shared" ref="D26:D28" si="24">_xlfn.IFNA(IF(MATCH(C26, $CO$5:$CO$14, 0)&gt;0, $B26), 0)</f>
        <v>0</v>
      </c>
      <c r="E26" s="269"/>
      <c r="F26" s="458" t="s">
        <v>685</v>
      </c>
      <c r="G26" s="451">
        <v>0</v>
      </c>
      <c r="H26" s="456"/>
      <c r="I26" s="457">
        <v>13</v>
      </c>
      <c r="J26" s="460" t="s">
        <v>683</v>
      </c>
      <c r="K26" s="270">
        <f t="shared" ref="K26:K28" si="25">_xlfn.IFNA(IF(MATCH(J26, $CO$5:$CO$14, 0)&gt;0, $B26), 0)</f>
        <v>0</v>
      </c>
      <c r="L26" s="269"/>
      <c r="M26" s="461" t="s">
        <v>693</v>
      </c>
      <c r="N26" s="270">
        <f t="shared" ref="N26:N28" si="26">_xlfn.IFNA(IF(MATCH(M26, $CO$5:$CO$14, 0)&gt;0, $B26), 0)</f>
        <v>0</v>
      </c>
      <c r="O26" s="443"/>
      <c r="P26" s="457">
        <v>13</v>
      </c>
      <c r="Q26" s="284" t="s">
        <v>681</v>
      </c>
      <c r="R26" s="270">
        <f t="shared" ref="R26:R28" si="27">_xlfn.IFNA(IF(MATCH(Q26, $CO$5:$CO$14, 0)&gt;0, $B26), 0)</f>
        <v>0</v>
      </c>
      <c r="S26" s="269"/>
      <c r="T26" s="461" t="s">
        <v>663</v>
      </c>
      <c r="U26" s="270">
        <f t="shared" ref="U26:U28" si="28">_xlfn.IFNA(IF(MATCH(T26, $CO$5:$CO$14, 0)&gt;0, $B26), 0)</f>
        <v>0</v>
      </c>
      <c r="V26" s="456"/>
      <c r="W26" s="457">
        <v>13</v>
      </c>
      <c r="X26" s="461" t="s">
        <v>693</v>
      </c>
      <c r="Y26" s="270">
        <f t="shared" ref="Y26:Y28" si="29">_xlfn.IFNA(IF(MATCH(X26, $CO$5:$CO$14, 0)&gt;0, $B26), 0)</f>
        <v>0</v>
      </c>
      <c r="Z26" s="269"/>
      <c r="AA26" s="461" t="s">
        <v>690</v>
      </c>
      <c r="AB26" s="270">
        <f t="shared" ref="AB26:AB28" si="30">_xlfn.IFNA(IF(MATCH(AA26, $CO$5:$CO$14, 0)&gt;0, $B26), 0)</f>
        <v>13</v>
      </c>
      <c r="AC26" s="456"/>
      <c r="AD26" s="457">
        <v>13</v>
      </c>
      <c r="AE26" s="459" t="s">
        <v>680</v>
      </c>
      <c r="AF26" s="270">
        <f t="shared" ref="AF26:AF28" si="31">_xlfn.IFNA(IF(MATCH(AE26, $CO$5:$CO$14, 0)&gt;0, $B26), 0)</f>
        <v>0</v>
      </c>
      <c r="AG26" s="269"/>
      <c r="AH26" s="459" t="s">
        <v>689</v>
      </c>
      <c r="AI26" s="270">
        <f t="shared" ref="AI26:AI28" si="32">_xlfn.IFNA(IF(MATCH(AH26, $CO$5:$CO$14, 0)&gt;0, $B26), 0)</f>
        <v>0</v>
      </c>
      <c r="AJ26" s="456"/>
      <c r="AK26" s="457">
        <v>13</v>
      </c>
      <c r="AL26" s="459" t="s">
        <v>680</v>
      </c>
      <c r="AM26" s="270">
        <f t="shared" ref="AM26:AM28" si="33">_xlfn.IFNA(IF(MATCH(AL26, $CO$5:$CO$14, 0)&gt;0, $B26), 0)</f>
        <v>0</v>
      </c>
      <c r="AN26" s="269"/>
      <c r="AO26" s="461" t="s">
        <v>690</v>
      </c>
      <c r="AP26" s="270">
        <f t="shared" ref="AP26:AP28" si="34">_xlfn.IFNA(IF(MATCH(AO26, $CO$5:$CO$14, 0)&gt;0, $B26), 0)</f>
        <v>13</v>
      </c>
      <c r="AQ26" s="456"/>
      <c r="AR26" s="457">
        <v>13</v>
      </c>
      <c r="AS26" s="459" t="s">
        <v>681</v>
      </c>
      <c r="AT26" s="270">
        <f t="shared" ref="AT26:AT28" si="35">_xlfn.IFNA(IF(MATCH(AS26, $CO$5:$CO$14, 0)&gt;0, $B26), 0)</f>
        <v>0</v>
      </c>
      <c r="AU26" s="269"/>
      <c r="AV26" s="459" t="s">
        <v>689</v>
      </c>
      <c r="AW26" s="270">
        <f t="shared" ref="AW26:AW28" si="36">_xlfn.IFNA(IF(MATCH(AV26, $CO$5:$CO$14, 0)&gt;0, $B26), 0)</f>
        <v>0</v>
      </c>
      <c r="AX26" s="456"/>
      <c r="AY26" s="457">
        <v>13</v>
      </c>
      <c r="AZ26" s="459" t="s">
        <v>684</v>
      </c>
      <c r="BA26" s="270">
        <f t="shared" ref="BA26:BA28" si="37">_xlfn.IFNA(IF(MATCH(AZ26, $CO$5:$CO$14, 0)&gt;0, $B26), 0)</f>
        <v>0</v>
      </c>
      <c r="BB26" s="269"/>
      <c r="BC26" s="461" t="s">
        <v>693</v>
      </c>
      <c r="BD26" s="270">
        <f t="shared" ref="BD26:BD28" si="38">_xlfn.IFNA(IF(MATCH(BC26, $CO$5:$CO$14, 0)&gt;0, $B26), 0)</f>
        <v>0</v>
      </c>
      <c r="BE26" s="456"/>
      <c r="BF26" s="457">
        <v>13</v>
      </c>
      <c r="BG26" s="459" t="s">
        <v>687</v>
      </c>
      <c r="BH26" s="270">
        <f t="shared" ref="BH26:BH28" si="39">_xlfn.IFNA(IF(MATCH(BG26, $CO$5:$CO$14, 0)&gt;0, $B26), 0)</f>
        <v>0</v>
      </c>
      <c r="BI26" s="269"/>
      <c r="BJ26" s="461" t="s">
        <v>698</v>
      </c>
      <c r="BK26" s="270">
        <f t="shared" ref="BK26:BK28" si="40">_xlfn.IFNA(IF(MATCH(BJ26, $CO$5:$CO$14, 0)&gt;0, $B26), 0)</f>
        <v>0</v>
      </c>
      <c r="BL26" s="454"/>
      <c r="BM26" s="457">
        <v>13</v>
      </c>
      <c r="BN26" s="459" t="s">
        <v>689</v>
      </c>
      <c r="BO26" s="270">
        <f t="shared" ref="BO26:BO28" si="41">_xlfn.IFNA(IF(MATCH(BN26, $CO$5:$CO$14, 0)&gt;0, $B26), 0)</f>
        <v>0</v>
      </c>
      <c r="BP26" s="269"/>
      <c r="BQ26" s="459" t="s">
        <v>684</v>
      </c>
      <c r="BR26" s="270">
        <f t="shared" ref="BR26:BR28" si="42">_xlfn.IFNA(IF(MATCH(BQ26, $CO$5:$CO$14, 0)&gt;0, $B26), 0)</f>
        <v>0</v>
      </c>
      <c r="BS26" s="454"/>
      <c r="BT26" s="457">
        <v>13</v>
      </c>
      <c r="BU26" s="459" t="s">
        <v>684</v>
      </c>
      <c r="BV26" s="270">
        <f t="shared" ref="BV26:BV28" si="43">_xlfn.IFNA(IF(MATCH(BU26, $CO$5:$CO$14, 0)&gt;0, $B26), 0)</f>
        <v>0</v>
      </c>
      <c r="BW26" s="269"/>
      <c r="BX26" s="461" t="s">
        <v>692</v>
      </c>
      <c r="BY26" s="270">
        <f t="shared" ref="BY26:BY28" si="44">_xlfn.IFNA(IF(MATCH(BX26, $CO$5:$CO$14, 0)&gt;0, $B26), 0)</f>
        <v>0</v>
      </c>
      <c r="BZ26" s="454"/>
      <c r="CA26" s="457">
        <v>13</v>
      </c>
      <c r="CB26" s="459" t="s">
        <v>681</v>
      </c>
      <c r="CC26" s="270">
        <f t="shared" ref="CC26:CC28" si="45">_xlfn.IFNA(IF(MATCH(CB26, $CO$5:$CO$14, 0)&gt;0, $B26), 0)</f>
        <v>0</v>
      </c>
      <c r="CD26" s="269"/>
      <c r="CE26" s="459" t="s">
        <v>689</v>
      </c>
      <c r="CF26" s="270">
        <f t="shared" ref="CF26:CF28" si="46">_xlfn.IFNA(IF(MATCH(CE26, $CO$5:$CO$14, 0)&gt;0, $B26), 0)</f>
        <v>0</v>
      </c>
      <c r="CG26" s="454"/>
      <c r="CH26" s="263">
        <v>22</v>
      </c>
      <c r="CI26" s="281"/>
      <c r="CJ26" s="281"/>
      <c r="CK26" s="444"/>
      <c r="CL26" s="454"/>
      <c r="CN26" s="263" t="s">
        <v>160</v>
      </c>
      <c r="CO26" s="263"/>
      <c r="CP26" s="263"/>
      <c r="CV26" s="445"/>
      <c r="CW26" s="445"/>
      <c r="CX26" s="445"/>
      <c r="DA26" s="514">
        <v>22</v>
      </c>
      <c r="DB26" s="269" t="s">
        <v>219</v>
      </c>
      <c r="DC26" s="269" t="s">
        <v>217</v>
      </c>
    </row>
    <row r="27" spans="1:107" s="514" customFormat="1" ht="18.75" customHeight="1" x14ac:dyDescent="0.25">
      <c r="A27" s="462"/>
      <c r="B27" s="457">
        <v>10</v>
      </c>
      <c r="C27" s="459" t="s">
        <v>683</v>
      </c>
      <c r="D27" s="270">
        <f t="shared" si="24"/>
        <v>0</v>
      </c>
      <c r="E27" s="269"/>
      <c r="F27" s="461" t="s">
        <v>692</v>
      </c>
      <c r="G27" s="270">
        <f t="shared" ref="G27:G29" si="47">_xlfn.IFNA(IF(MATCH(F27, $CO$5:$CO$14, 0)&gt;0, $B27), 0)</f>
        <v>0</v>
      </c>
      <c r="H27" s="463"/>
      <c r="I27" s="457">
        <v>10</v>
      </c>
      <c r="J27" s="460" t="s">
        <v>689</v>
      </c>
      <c r="K27" s="270">
        <f t="shared" si="25"/>
        <v>0</v>
      </c>
      <c r="L27" s="269"/>
      <c r="M27" s="461" t="s">
        <v>663</v>
      </c>
      <c r="N27" s="270">
        <f t="shared" si="26"/>
        <v>0</v>
      </c>
      <c r="O27" s="443"/>
      <c r="P27" s="457">
        <v>10</v>
      </c>
      <c r="Q27" s="284" t="s">
        <v>683</v>
      </c>
      <c r="R27" s="270">
        <f t="shared" si="27"/>
        <v>0</v>
      </c>
      <c r="S27" s="269"/>
      <c r="T27" s="459" t="s">
        <v>681</v>
      </c>
      <c r="U27" s="270">
        <f t="shared" si="28"/>
        <v>0</v>
      </c>
      <c r="V27" s="463"/>
      <c r="W27" s="457">
        <v>10</v>
      </c>
      <c r="X27" s="459" t="s">
        <v>689</v>
      </c>
      <c r="Y27" s="270">
        <f t="shared" si="29"/>
        <v>0</v>
      </c>
      <c r="Z27" s="269"/>
      <c r="AA27" s="459" t="s">
        <v>687</v>
      </c>
      <c r="AB27" s="270">
        <f t="shared" si="30"/>
        <v>0</v>
      </c>
      <c r="AC27" s="463"/>
      <c r="AD27" s="457">
        <v>10</v>
      </c>
      <c r="AE27" s="459" t="s">
        <v>683</v>
      </c>
      <c r="AF27" s="270">
        <f t="shared" si="31"/>
        <v>0</v>
      </c>
      <c r="AG27" s="269"/>
      <c r="AH27" s="459" t="s">
        <v>680</v>
      </c>
      <c r="AI27" s="270">
        <f t="shared" si="32"/>
        <v>0</v>
      </c>
      <c r="AJ27" s="463"/>
      <c r="AK27" s="457">
        <v>10</v>
      </c>
      <c r="AL27" s="461" t="s">
        <v>693</v>
      </c>
      <c r="AM27" s="270">
        <f t="shared" si="33"/>
        <v>0</v>
      </c>
      <c r="AN27" s="269"/>
      <c r="AO27" s="461" t="s">
        <v>692</v>
      </c>
      <c r="AP27" s="270">
        <f t="shared" si="34"/>
        <v>0</v>
      </c>
      <c r="AQ27" s="463"/>
      <c r="AR27" s="457">
        <v>10</v>
      </c>
      <c r="AS27" s="461" t="s">
        <v>692</v>
      </c>
      <c r="AT27" s="270">
        <f t="shared" si="35"/>
        <v>0</v>
      </c>
      <c r="AU27" s="269"/>
      <c r="AV27" s="459" t="s">
        <v>684</v>
      </c>
      <c r="AW27" s="270">
        <f t="shared" si="36"/>
        <v>0</v>
      </c>
      <c r="AX27" s="463"/>
      <c r="AY27" s="457">
        <v>10</v>
      </c>
      <c r="AZ27" s="459" t="s">
        <v>687</v>
      </c>
      <c r="BA27" s="270">
        <f t="shared" si="37"/>
        <v>0</v>
      </c>
      <c r="BB27" s="269"/>
      <c r="BC27" s="461" t="s">
        <v>692</v>
      </c>
      <c r="BD27" s="270">
        <f t="shared" si="38"/>
        <v>0</v>
      </c>
      <c r="BE27" s="463"/>
      <c r="BF27" s="457">
        <v>10</v>
      </c>
      <c r="BG27" s="459" t="s">
        <v>683</v>
      </c>
      <c r="BH27" s="270">
        <f t="shared" si="39"/>
        <v>0</v>
      </c>
      <c r="BI27" s="269"/>
      <c r="BJ27" s="459" t="s">
        <v>680</v>
      </c>
      <c r="BK27" s="270">
        <f t="shared" si="40"/>
        <v>0</v>
      </c>
      <c r="BL27" s="462"/>
      <c r="BM27" s="457">
        <v>10</v>
      </c>
      <c r="BN27" s="459" t="s">
        <v>683</v>
      </c>
      <c r="BO27" s="270">
        <f t="shared" si="41"/>
        <v>0</v>
      </c>
      <c r="BP27" s="269"/>
      <c r="BQ27" s="459" t="s">
        <v>681</v>
      </c>
      <c r="BR27" s="270">
        <f t="shared" si="42"/>
        <v>0</v>
      </c>
      <c r="BS27" s="462"/>
      <c r="BT27" s="457">
        <v>10</v>
      </c>
      <c r="BU27" s="459" t="s">
        <v>687</v>
      </c>
      <c r="BV27" s="270">
        <f t="shared" si="43"/>
        <v>0</v>
      </c>
      <c r="BW27" s="269"/>
      <c r="BX27" s="461" t="s">
        <v>693</v>
      </c>
      <c r="BY27" s="270">
        <f t="shared" si="44"/>
        <v>0</v>
      </c>
      <c r="BZ27" s="462"/>
      <c r="CA27" s="457">
        <v>10</v>
      </c>
      <c r="CB27" s="459" t="s">
        <v>680</v>
      </c>
      <c r="CC27" s="270">
        <f t="shared" si="45"/>
        <v>0</v>
      </c>
      <c r="CD27" s="269"/>
      <c r="CE27" s="459" t="s">
        <v>687</v>
      </c>
      <c r="CF27" s="270">
        <f t="shared" si="46"/>
        <v>0</v>
      </c>
      <c r="CG27" s="462"/>
      <c r="CH27" s="263">
        <v>23</v>
      </c>
      <c r="CI27" s="265"/>
      <c r="CJ27" s="265"/>
      <c r="CK27" s="444"/>
      <c r="CL27" s="462"/>
      <c r="CN27" s="491">
        <f>COUNTIF($C$7:$CJ$65,CO27)</f>
        <v>47</v>
      </c>
      <c r="CO27" s="277" t="s">
        <v>681</v>
      </c>
      <c r="CP27" s="277" t="s">
        <v>689</v>
      </c>
      <c r="CQ27" s="491">
        <f>COUNTIF($C$7:$CJ$65,CP27)</f>
        <v>43</v>
      </c>
      <c r="CS27" s="492">
        <f t="shared" ref="CS27:CS36" si="48">SUM(CN27:CQ27)</f>
        <v>90</v>
      </c>
      <c r="CV27" s="493">
        <f t="shared" ref="CV27:CV36" si="49">SUM(CN27/CS27)</f>
        <v>0.52222222222222225</v>
      </c>
      <c r="CW27" s="493">
        <f t="shared" ref="CW27:CW36" si="50">SUM(CQ27/CS27)</f>
        <v>0.4777777777777778</v>
      </c>
      <c r="CX27" s="493">
        <f>SUM(CN27+CQ27)/CS27</f>
        <v>1</v>
      </c>
      <c r="DA27" s="514">
        <v>23</v>
      </c>
      <c r="DB27" s="269" t="s">
        <v>218</v>
      </c>
      <c r="DC27" s="269" t="s">
        <v>76</v>
      </c>
    </row>
    <row r="28" spans="1:107" s="514" customFormat="1" ht="18.75" customHeight="1" x14ac:dyDescent="0.25">
      <c r="A28" s="462"/>
      <c r="B28" s="457">
        <v>7</v>
      </c>
      <c r="C28" s="461" t="s">
        <v>693</v>
      </c>
      <c r="D28" s="270">
        <f t="shared" si="24"/>
        <v>0</v>
      </c>
      <c r="E28" s="269"/>
      <c r="F28" s="461" t="s">
        <v>690</v>
      </c>
      <c r="G28" s="270">
        <f t="shared" si="47"/>
        <v>7</v>
      </c>
      <c r="H28" s="463"/>
      <c r="I28" s="457">
        <v>7</v>
      </c>
      <c r="J28" s="461" t="s">
        <v>686</v>
      </c>
      <c r="K28" s="270">
        <f t="shared" si="25"/>
        <v>0</v>
      </c>
      <c r="L28" s="269"/>
      <c r="M28" s="461" t="s">
        <v>690</v>
      </c>
      <c r="N28" s="270">
        <f t="shared" si="26"/>
        <v>7</v>
      </c>
      <c r="O28" s="443"/>
      <c r="P28" s="457">
        <v>7</v>
      </c>
      <c r="Q28" s="283" t="s">
        <v>685</v>
      </c>
      <c r="R28" s="270">
        <f t="shared" si="27"/>
        <v>0</v>
      </c>
      <c r="S28" s="269"/>
      <c r="T28" s="459" t="s">
        <v>683</v>
      </c>
      <c r="U28" s="270">
        <f t="shared" si="28"/>
        <v>0</v>
      </c>
      <c r="V28" s="463"/>
      <c r="W28" s="457">
        <v>7</v>
      </c>
      <c r="X28" s="459" t="s">
        <v>680</v>
      </c>
      <c r="Y28" s="270">
        <f t="shared" si="29"/>
        <v>0</v>
      </c>
      <c r="Z28" s="269"/>
      <c r="AA28" s="459" t="s">
        <v>684</v>
      </c>
      <c r="AB28" s="270">
        <f t="shared" si="30"/>
        <v>0</v>
      </c>
      <c r="AC28" s="463"/>
      <c r="AD28" s="457">
        <v>7</v>
      </c>
      <c r="AE28" s="461" t="s">
        <v>663</v>
      </c>
      <c r="AF28" s="270">
        <f t="shared" si="31"/>
        <v>0</v>
      </c>
      <c r="AG28" s="269"/>
      <c r="AH28" s="461" t="s">
        <v>686</v>
      </c>
      <c r="AI28" s="270">
        <f t="shared" si="32"/>
        <v>0</v>
      </c>
      <c r="AJ28" s="463"/>
      <c r="AK28" s="457">
        <v>7</v>
      </c>
      <c r="AL28" s="459" t="s">
        <v>683</v>
      </c>
      <c r="AM28" s="270">
        <f t="shared" si="33"/>
        <v>0</v>
      </c>
      <c r="AN28" s="269"/>
      <c r="AO28" s="461" t="s">
        <v>693</v>
      </c>
      <c r="AP28" s="270">
        <f t="shared" si="34"/>
        <v>0</v>
      </c>
      <c r="AQ28" s="463"/>
      <c r="AR28" s="457">
        <v>7</v>
      </c>
      <c r="AS28" s="459" t="s">
        <v>683</v>
      </c>
      <c r="AT28" s="270">
        <f t="shared" si="35"/>
        <v>0</v>
      </c>
      <c r="AU28" s="269"/>
      <c r="AV28" s="461" t="s">
        <v>693</v>
      </c>
      <c r="AW28" s="270">
        <f t="shared" si="36"/>
        <v>0</v>
      </c>
      <c r="AX28" s="463"/>
      <c r="AY28" s="457">
        <v>7</v>
      </c>
      <c r="AZ28" s="461" t="s">
        <v>686</v>
      </c>
      <c r="BA28" s="270">
        <f t="shared" si="37"/>
        <v>0</v>
      </c>
      <c r="BB28" s="269"/>
      <c r="BC28" s="459" t="s">
        <v>684</v>
      </c>
      <c r="BD28" s="270">
        <f t="shared" si="38"/>
        <v>0</v>
      </c>
      <c r="BE28" s="463"/>
      <c r="BF28" s="457">
        <v>7</v>
      </c>
      <c r="BG28" s="461" t="s">
        <v>688</v>
      </c>
      <c r="BH28" s="270">
        <f t="shared" si="39"/>
        <v>7</v>
      </c>
      <c r="BI28" s="269"/>
      <c r="BJ28" s="461" t="s">
        <v>690</v>
      </c>
      <c r="BK28" s="270">
        <f t="shared" si="40"/>
        <v>7</v>
      </c>
      <c r="BL28" s="462"/>
      <c r="BM28" s="457">
        <v>7</v>
      </c>
      <c r="BN28" s="461" t="s">
        <v>685</v>
      </c>
      <c r="BO28" s="270">
        <f t="shared" si="41"/>
        <v>0</v>
      </c>
      <c r="BP28" s="269"/>
      <c r="BQ28" s="461" t="s">
        <v>695</v>
      </c>
      <c r="BR28" s="270">
        <f t="shared" si="42"/>
        <v>0</v>
      </c>
      <c r="BS28" s="462"/>
      <c r="BT28" s="457">
        <v>7</v>
      </c>
      <c r="BU28" s="461" t="s">
        <v>686</v>
      </c>
      <c r="BV28" s="270">
        <f t="shared" si="43"/>
        <v>0</v>
      </c>
      <c r="BW28" s="269"/>
      <c r="BX28" s="461" t="s">
        <v>694</v>
      </c>
      <c r="BY28" s="270">
        <f t="shared" si="44"/>
        <v>0</v>
      </c>
      <c r="BZ28" s="462"/>
      <c r="CA28" s="457">
        <v>7</v>
      </c>
      <c r="CB28" s="461" t="s">
        <v>693</v>
      </c>
      <c r="CC28" s="270">
        <f t="shared" si="45"/>
        <v>0</v>
      </c>
      <c r="CD28" s="269"/>
      <c r="CE28" s="461" t="s">
        <v>692</v>
      </c>
      <c r="CF28" s="270">
        <f t="shared" si="46"/>
        <v>0</v>
      </c>
      <c r="CG28" s="462"/>
      <c r="CH28" s="263">
        <v>24</v>
      </c>
      <c r="CI28" s="265"/>
      <c r="CJ28" s="265"/>
      <c r="CK28" s="444"/>
      <c r="CL28" s="462"/>
      <c r="CN28" s="491">
        <f>COUNTIF($C$7:$CJ$65,CO28)</f>
        <v>57</v>
      </c>
      <c r="CO28" s="277" t="s">
        <v>680</v>
      </c>
      <c r="CP28" s="277" t="s">
        <v>687</v>
      </c>
      <c r="CQ28" s="491">
        <f>COUNTIF($C$7:$CJ$65,CP28)</f>
        <v>33</v>
      </c>
      <c r="CS28" s="492">
        <f t="shared" si="48"/>
        <v>90</v>
      </c>
      <c r="CV28" s="493">
        <f t="shared" si="49"/>
        <v>0.6333333333333333</v>
      </c>
      <c r="CW28" s="493">
        <f t="shared" si="50"/>
        <v>0.36666666666666664</v>
      </c>
      <c r="CX28" s="493">
        <f>SUM(CN28+CQ28)/CS28</f>
        <v>1</v>
      </c>
      <c r="DA28" s="514">
        <v>24</v>
      </c>
      <c r="DB28" s="269" t="s">
        <v>184</v>
      </c>
      <c r="DC28" s="269" t="s">
        <v>64</v>
      </c>
    </row>
    <row r="29" spans="1:107" s="514" customFormat="1" ht="18.75" customHeight="1" x14ac:dyDescent="0.25">
      <c r="A29" s="462"/>
      <c r="B29" s="457">
        <v>6</v>
      </c>
      <c r="C29" s="461" t="s">
        <v>694</v>
      </c>
      <c r="D29" s="270">
        <f>_xlfn.IFNA(IF(MATCH(C29, $CO$5:$CO$14, 0)&gt;0, $B29), 0)</f>
        <v>0</v>
      </c>
      <c r="E29" s="269"/>
      <c r="F29" s="459" t="s">
        <v>684</v>
      </c>
      <c r="G29" s="270">
        <f>_xlfn.IFNA(IF(MATCH(F29, $CO$5:$CO$14, 0)&gt;0, $B29), 0)</f>
        <v>0</v>
      </c>
      <c r="H29" s="463"/>
      <c r="I29" s="457">
        <v>6</v>
      </c>
      <c r="J29" s="461" t="s">
        <v>695</v>
      </c>
      <c r="K29" s="270">
        <f>_xlfn.IFNA(IF(MATCH(J29, $CO$5:$CO$14, 0)&gt;0, $B29), 0)</f>
        <v>0</v>
      </c>
      <c r="L29" s="269"/>
      <c r="M29" s="459" t="s">
        <v>680</v>
      </c>
      <c r="N29" s="270">
        <f>_xlfn.IFNA(IF(MATCH(M29, $CO$5:$CO$14, 0)&gt;0, $B29), 0)</f>
        <v>0</v>
      </c>
      <c r="O29" s="443"/>
      <c r="P29" s="457">
        <v>6</v>
      </c>
      <c r="Q29" s="283" t="s">
        <v>696</v>
      </c>
      <c r="R29" s="270">
        <f>_xlfn.IFNA(IF(MATCH(Q29, $CO$5:$CO$14, 0)&gt;0, $B29), 0)</f>
        <v>0</v>
      </c>
      <c r="S29" s="269"/>
      <c r="T29" s="459" t="s">
        <v>687</v>
      </c>
      <c r="U29" s="270">
        <f>_xlfn.IFNA(IF(MATCH(T29, $CO$5:$CO$14, 0)&gt;0, $B29), 0)</f>
        <v>0</v>
      </c>
      <c r="V29" s="463"/>
      <c r="W29" s="457">
        <v>6</v>
      </c>
      <c r="X29" s="459" t="s">
        <v>683</v>
      </c>
      <c r="Y29" s="270">
        <f>_xlfn.IFNA(IF(MATCH(X29, $CO$5:$CO$14, 0)&gt;0, $B29), 0)</f>
        <v>0</v>
      </c>
      <c r="Z29" s="269"/>
      <c r="AA29" s="461" t="s">
        <v>688</v>
      </c>
      <c r="AB29" s="270">
        <f>_xlfn.IFNA(IF(MATCH(AA29, $CO$5:$CO$14, 0)&gt;0, $B29), 0)</f>
        <v>6</v>
      </c>
      <c r="AC29" s="463"/>
      <c r="AD29" s="457">
        <v>6</v>
      </c>
      <c r="AE29" s="461" t="s">
        <v>690</v>
      </c>
      <c r="AF29" s="270">
        <f>_xlfn.IFNA(IF(MATCH(AE29, $CO$5:$CO$14, 0)&gt;0, $B29), 0)</f>
        <v>6</v>
      </c>
      <c r="AG29" s="269"/>
      <c r="AH29" s="461" t="s">
        <v>695</v>
      </c>
      <c r="AI29" s="270">
        <f>_xlfn.IFNA(IF(MATCH(AH29, $CO$5:$CO$14, 0)&gt;0, $B29), 0)</f>
        <v>0</v>
      </c>
      <c r="AJ29" s="463"/>
      <c r="AK29" s="457">
        <v>6</v>
      </c>
      <c r="AL29" s="461" t="s">
        <v>692</v>
      </c>
      <c r="AM29" s="270">
        <f>_xlfn.IFNA(IF(MATCH(AL29, $CO$5:$CO$14, 0)&gt;0, $B29), 0)</f>
        <v>0</v>
      </c>
      <c r="AN29" s="269"/>
      <c r="AO29" s="461" t="s">
        <v>696</v>
      </c>
      <c r="AP29" s="270">
        <f>_xlfn.IFNA(IF(MATCH(AO29, $CO$5:$CO$14, 0)&gt;0, $B29), 0)</f>
        <v>0</v>
      </c>
      <c r="AQ29" s="463"/>
      <c r="AR29" s="457">
        <v>6</v>
      </c>
      <c r="AS29" s="283" t="s">
        <v>697</v>
      </c>
      <c r="AT29" s="270">
        <f>_xlfn.IFNA(IF(MATCH(AS29, $CO$5:$CO$14, 0)&gt;0, $B29), 0)</f>
        <v>0</v>
      </c>
      <c r="AU29" s="269"/>
      <c r="AV29" s="458" t="s">
        <v>692</v>
      </c>
      <c r="AW29" s="451">
        <v>0</v>
      </c>
      <c r="AX29" s="463"/>
      <c r="AY29" s="457">
        <v>6</v>
      </c>
      <c r="AZ29" s="461" t="s">
        <v>690</v>
      </c>
      <c r="BA29" s="270">
        <f>_xlfn.IFNA(IF(MATCH(AZ29, $CO$5:$CO$14, 0)&gt;0, $B29), 0)</f>
        <v>6</v>
      </c>
      <c r="BB29" s="269"/>
      <c r="BC29" s="459" t="s">
        <v>689</v>
      </c>
      <c r="BD29" s="270">
        <f>_xlfn.IFNA(IF(MATCH(BC29, $CO$5:$CO$14, 0)&gt;0, $B29), 0)</f>
        <v>0</v>
      </c>
      <c r="BE29" s="463"/>
      <c r="BF29" s="457">
        <v>6</v>
      </c>
      <c r="BG29" s="461" t="s">
        <v>663</v>
      </c>
      <c r="BH29" s="270">
        <f>_xlfn.IFNA(IF(MATCH(BG29, $CO$5:$CO$14, 0)&gt;0, $B29), 0)</f>
        <v>0</v>
      </c>
      <c r="BI29" s="269"/>
      <c r="BJ29" s="459" t="s">
        <v>683</v>
      </c>
      <c r="BK29" s="270">
        <f>_xlfn.IFNA(IF(MATCH(BJ29, $CO$5:$CO$14, 0)&gt;0, $B29), 0)</f>
        <v>0</v>
      </c>
      <c r="BL29" s="462"/>
      <c r="BM29" s="457">
        <v>6</v>
      </c>
      <c r="BN29" s="461" t="s">
        <v>694</v>
      </c>
      <c r="BO29" s="270">
        <f>_xlfn.IFNA(IF(MATCH(BN29, $CO$5:$CO$14, 0)&gt;0, $B29), 0)</f>
        <v>0</v>
      </c>
      <c r="BP29" s="269"/>
      <c r="BQ29" s="461" t="s">
        <v>686</v>
      </c>
      <c r="BR29" s="270">
        <f>_xlfn.IFNA(IF(MATCH(BQ29, $CO$5:$CO$14, 0)&gt;0, $B29), 0)</f>
        <v>0</v>
      </c>
      <c r="BS29" s="462"/>
      <c r="BT29" s="457">
        <v>6</v>
      </c>
      <c r="BU29" s="461" t="s">
        <v>688</v>
      </c>
      <c r="BV29" s="270">
        <f>_xlfn.IFNA(IF(MATCH(BU29, $CO$5:$CO$14, 0)&gt;0, $B29), 0)</f>
        <v>6</v>
      </c>
      <c r="BW29" s="269"/>
      <c r="BX29" s="459" t="s">
        <v>684</v>
      </c>
      <c r="BY29" s="270">
        <f>_xlfn.IFNA(IF(MATCH(BX29, $CO$5:$CO$14, 0)&gt;0, $B29), 0)</f>
        <v>0</v>
      </c>
      <c r="BZ29" s="462"/>
      <c r="CA29" s="457">
        <v>6</v>
      </c>
      <c r="CB29" s="461" t="s">
        <v>695</v>
      </c>
      <c r="CC29" s="270">
        <f>_xlfn.IFNA(IF(MATCH(CB29, $CO$5:$CO$14, 0)&gt;0, $B29), 0)</f>
        <v>0</v>
      </c>
      <c r="CD29" s="269"/>
      <c r="CE29" s="461" t="s">
        <v>690</v>
      </c>
      <c r="CF29" s="270">
        <f>_xlfn.IFNA(IF(MATCH(CE29, $CO$5:$CO$14, 0)&gt;0, $B29), 0)</f>
        <v>6</v>
      </c>
      <c r="CG29" s="462"/>
      <c r="CH29" s="263">
        <v>25</v>
      </c>
      <c r="CI29" s="265"/>
      <c r="CJ29" s="265"/>
      <c r="CK29" s="444"/>
      <c r="CL29" s="462"/>
      <c r="CN29" s="491">
        <f>COUNTIF($C$7:$CJ$65,CO29)</f>
        <v>52</v>
      </c>
      <c r="CO29" s="277" t="s">
        <v>684</v>
      </c>
      <c r="CP29" s="277" t="s">
        <v>683</v>
      </c>
      <c r="CQ29" s="491">
        <f>COUNTIF($C$7:$CJ$65,CP29)</f>
        <v>38</v>
      </c>
      <c r="CS29" s="492">
        <f t="shared" si="48"/>
        <v>90</v>
      </c>
      <c r="CV29" s="493">
        <f t="shared" si="49"/>
        <v>0.57777777777777772</v>
      </c>
      <c r="CW29" s="493">
        <f t="shared" si="50"/>
        <v>0.42222222222222222</v>
      </c>
      <c r="CX29" s="493">
        <f>SUM(CN29+CQ29)/CS29</f>
        <v>1</v>
      </c>
      <c r="DA29" s="514">
        <v>25</v>
      </c>
      <c r="DB29" s="268" t="s">
        <v>199</v>
      </c>
      <c r="DC29" s="268" t="s">
        <v>188</v>
      </c>
    </row>
    <row r="30" spans="1:107" s="514" customFormat="1" ht="18.75" customHeight="1" x14ac:dyDescent="0.25">
      <c r="A30" s="467"/>
      <c r="B30" s="457">
        <v>3</v>
      </c>
      <c r="C30" s="461" t="s">
        <v>692</v>
      </c>
      <c r="D30" s="270">
        <f>_xlfn.IFNA(IF(MATCH(C30, $CO$5:$CO$14, 0)&gt;0, $B30), 0)</f>
        <v>0</v>
      </c>
      <c r="E30" s="269"/>
      <c r="F30" s="459" t="s">
        <v>680</v>
      </c>
      <c r="G30" s="270">
        <f>_xlfn.IFNA(IF(MATCH(F30, $CO$5:$CO$14, 0)&gt;0, $B30), 0)</f>
        <v>0</v>
      </c>
      <c r="H30" s="468"/>
      <c r="I30" s="457">
        <v>3</v>
      </c>
      <c r="J30" s="461" t="s">
        <v>693</v>
      </c>
      <c r="K30" s="270">
        <f>_xlfn.IFNA(IF(MATCH(J30, $CO$5:$CO$14, 0)&gt;0, $B30), 0)</f>
        <v>0</v>
      </c>
      <c r="L30" s="269"/>
      <c r="M30" s="459" t="s">
        <v>681</v>
      </c>
      <c r="N30" s="270">
        <f>_xlfn.IFNA(IF(MATCH(M30, $CO$5:$CO$14, 0)&gt;0, $B30), 0)</f>
        <v>0</v>
      </c>
      <c r="O30" s="443"/>
      <c r="P30" s="457">
        <v>3</v>
      </c>
      <c r="Q30" s="283" t="s">
        <v>682</v>
      </c>
      <c r="R30" s="270">
        <f>_xlfn.IFNA(IF(MATCH(Q30, $CO$5:$CO$14, 0)&gt;0, $B30), 0)</f>
        <v>0</v>
      </c>
      <c r="S30" s="269"/>
      <c r="T30" s="461" t="s">
        <v>686</v>
      </c>
      <c r="U30" s="270">
        <f>_xlfn.IFNA(IF(MATCH(T30, $CO$5:$CO$14, 0)&gt;0, $B30), 0)</f>
        <v>0</v>
      </c>
      <c r="V30" s="468"/>
      <c r="W30" s="457">
        <v>3</v>
      </c>
      <c r="X30" s="461" t="s">
        <v>686</v>
      </c>
      <c r="Y30" s="270">
        <f>_xlfn.IFNA(IF(MATCH(X30, $CO$5:$CO$14, 0)&gt;0, $B30), 0)</f>
        <v>0</v>
      </c>
      <c r="Z30" s="269"/>
      <c r="AA30" s="461" t="s">
        <v>693</v>
      </c>
      <c r="AB30" s="270">
        <f>_xlfn.IFNA(IF(MATCH(AA30, $CO$5:$CO$14, 0)&gt;0, $B30), 0)</f>
        <v>0</v>
      </c>
      <c r="AC30" s="468"/>
      <c r="AD30" s="457">
        <v>3</v>
      </c>
      <c r="AE30" s="461" t="s">
        <v>695</v>
      </c>
      <c r="AF30" s="270">
        <f>_xlfn.IFNA(IF(MATCH(AE30, $CO$5:$CO$14, 0)&gt;0, $B30), 0)</f>
        <v>0</v>
      </c>
      <c r="AG30" s="269"/>
      <c r="AH30" s="461" t="s">
        <v>693</v>
      </c>
      <c r="AI30" s="270">
        <f>_xlfn.IFNA(IF(MATCH(AH30, $CO$5:$CO$14, 0)&gt;0, $B30), 0)</f>
        <v>0</v>
      </c>
      <c r="AJ30" s="468"/>
      <c r="AK30" s="457">
        <v>3</v>
      </c>
      <c r="AL30" s="461" t="s">
        <v>688</v>
      </c>
      <c r="AM30" s="270">
        <f>_xlfn.IFNA(IF(MATCH(AL30, $CO$5:$CO$14, 0)&gt;0, $B30), 0)</f>
        <v>3</v>
      </c>
      <c r="AN30" s="269"/>
      <c r="AO30" s="459" t="s">
        <v>680</v>
      </c>
      <c r="AP30" s="270">
        <f>_xlfn.IFNA(IF(MATCH(AO30, $CO$5:$CO$14, 0)&gt;0, $B30), 0)</f>
        <v>0</v>
      </c>
      <c r="AQ30" s="468"/>
      <c r="AR30" s="457">
        <v>3</v>
      </c>
      <c r="AS30" s="283" t="s">
        <v>685</v>
      </c>
      <c r="AT30" s="270">
        <f>_xlfn.IFNA(IF(MATCH(AS30, $CO$5:$CO$14, 0)&gt;0, $B30), 0)</f>
        <v>0</v>
      </c>
      <c r="AU30" s="269"/>
      <c r="AV30" s="461" t="s">
        <v>695</v>
      </c>
      <c r="AW30" s="270">
        <f>_xlfn.IFNA(IF(MATCH(AV30, $CO$5:$CO$14, 0)&gt;0, $B30), 0)</f>
        <v>0</v>
      </c>
      <c r="AX30" s="468"/>
      <c r="AY30" s="457">
        <v>3</v>
      </c>
      <c r="AZ30" s="461" t="s">
        <v>693</v>
      </c>
      <c r="BA30" s="270">
        <f>_xlfn.IFNA(IF(MATCH(AZ30, $CO$5:$CO$14, 0)&gt;0, $B30), 0)</f>
        <v>0</v>
      </c>
      <c r="BB30" s="269"/>
      <c r="BC30" s="459" t="s">
        <v>680</v>
      </c>
      <c r="BD30" s="270">
        <f>_xlfn.IFNA(IF(MATCH(BC30, $CO$5:$CO$14, 0)&gt;0, $B30), 0)</f>
        <v>0</v>
      </c>
      <c r="BE30" s="468"/>
      <c r="BF30" s="457">
        <v>3</v>
      </c>
      <c r="BG30" s="461" t="s">
        <v>693</v>
      </c>
      <c r="BH30" s="270">
        <f>_xlfn.IFNA(IF(MATCH(BG30, $CO$5:$CO$14, 0)&gt;0, $B30), 0)</f>
        <v>0</v>
      </c>
      <c r="BI30" s="269"/>
      <c r="BJ30" s="461" t="s">
        <v>696</v>
      </c>
      <c r="BK30" s="270">
        <f>_xlfn.IFNA(IF(MATCH(BJ30, $CO$5:$CO$14, 0)&gt;0, $B30), 0)</f>
        <v>0</v>
      </c>
      <c r="BL30" s="467"/>
      <c r="BM30" s="457">
        <v>3</v>
      </c>
      <c r="BN30" s="283" t="s">
        <v>697</v>
      </c>
      <c r="BO30" s="270">
        <f>_xlfn.IFNA(IF(MATCH(BN30, $CO$5:$CO$14, 0)&gt;0, $B30), 0)</f>
        <v>0</v>
      </c>
      <c r="BP30" s="269"/>
      <c r="BQ30" s="458" t="s">
        <v>692</v>
      </c>
      <c r="BR30" s="451">
        <v>0</v>
      </c>
      <c r="BS30" s="467"/>
      <c r="BT30" s="457">
        <v>3</v>
      </c>
      <c r="BU30" s="461" t="s">
        <v>696</v>
      </c>
      <c r="BV30" s="270">
        <f>_xlfn.IFNA(IF(MATCH(BU30, $CO$5:$CO$14, 0)&gt;0, $B30), 0)</f>
        <v>0</v>
      </c>
      <c r="BW30" s="269"/>
      <c r="BX30" s="459" t="s">
        <v>687</v>
      </c>
      <c r="BY30" s="270">
        <f>_xlfn.IFNA(IF(MATCH(BX30, $CO$5:$CO$14, 0)&gt;0, $B30), 0)</f>
        <v>0</v>
      </c>
      <c r="BZ30" s="467"/>
      <c r="CA30" s="457">
        <v>3</v>
      </c>
      <c r="CB30" s="458" t="s">
        <v>690</v>
      </c>
      <c r="CC30" s="451">
        <v>0</v>
      </c>
      <c r="CD30" s="269"/>
      <c r="CE30" s="461" t="s">
        <v>695</v>
      </c>
      <c r="CF30" s="270">
        <f>_xlfn.IFNA(IF(MATCH(CE30, $CO$5:$CO$14, 0)&gt;0, $B30), 0)</f>
        <v>0</v>
      </c>
      <c r="CG30" s="467"/>
      <c r="CH30" s="263">
        <v>26</v>
      </c>
      <c r="CI30" s="265"/>
      <c r="CJ30" s="265"/>
      <c r="CK30" s="444"/>
      <c r="CL30" s="467"/>
      <c r="CN30" s="495">
        <f t="shared" ref="CN30:CN36" si="51">COUNTIF($C$7:$CJ$66,CO30)-CN41</f>
        <v>32</v>
      </c>
      <c r="CO30" s="278" t="s">
        <v>688</v>
      </c>
      <c r="CP30" s="278" t="s">
        <v>685</v>
      </c>
      <c r="CQ30" s="495">
        <f t="shared" ref="CQ30:CQ36" si="52">COUNTIF($C$7:$CJ$66,CP30)-CQ41</f>
        <v>21</v>
      </c>
      <c r="CS30" s="496">
        <f t="shared" si="48"/>
        <v>53</v>
      </c>
      <c r="CV30" s="497">
        <f t="shared" si="49"/>
        <v>0.60377358490566035</v>
      </c>
      <c r="CW30" s="497">
        <f t="shared" si="50"/>
        <v>0.39622641509433965</v>
      </c>
      <c r="CX30" s="497">
        <f>SUM(CS30/$CP$67)</f>
        <v>0.58888888888888891</v>
      </c>
      <c r="DA30" s="514">
        <v>26</v>
      </c>
      <c r="DB30" s="268" t="s">
        <v>83</v>
      </c>
      <c r="DC30" s="268" t="s">
        <v>542</v>
      </c>
    </row>
    <row r="31" spans="1:107" s="514" customFormat="1" ht="18.75" customHeight="1" x14ac:dyDescent="0.25">
      <c r="A31" s="469"/>
      <c r="B31" s="457">
        <v>2</v>
      </c>
      <c r="C31" s="461" t="s">
        <v>682</v>
      </c>
      <c r="D31" s="270">
        <f>_xlfn.IFNA(IF(MATCH(C31, $CO$5:$CO$14, 0)&gt;0, $B31), 0)</f>
        <v>0</v>
      </c>
      <c r="E31" s="269"/>
      <c r="F31" s="459" t="s">
        <v>681</v>
      </c>
      <c r="G31" s="270">
        <f>_xlfn.IFNA(IF(MATCH(F31, $CO$5:$CO$14, 0)&gt;0, $B31), 0)</f>
        <v>0</v>
      </c>
      <c r="H31" s="539"/>
      <c r="I31" s="457">
        <v>2</v>
      </c>
      <c r="J31" s="459" t="s">
        <v>680</v>
      </c>
      <c r="K31" s="270">
        <f>_xlfn.IFNA(IF(MATCH(J31, $CO$5:$CO$14, 0)&gt;0, $B31), 0)</f>
        <v>0</v>
      </c>
      <c r="L31" s="269"/>
      <c r="M31" s="459" t="s">
        <v>684</v>
      </c>
      <c r="N31" s="270">
        <f>_xlfn.IFNA(IF(MATCH(M31, $CO$5:$CO$14, 0)&gt;0, $B31), 0)</f>
        <v>0</v>
      </c>
      <c r="O31" s="443"/>
      <c r="P31" s="457">
        <v>2</v>
      </c>
      <c r="Q31" s="283" t="s">
        <v>692</v>
      </c>
      <c r="R31" s="270">
        <f>_xlfn.IFNA(IF(MATCH(Q31, $CO$5:$CO$14, 0)&gt;0, $B31), 0)</f>
        <v>0</v>
      </c>
      <c r="S31" s="269"/>
      <c r="T31" s="458" t="s">
        <v>696</v>
      </c>
      <c r="U31" s="451">
        <v>0</v>
      </c>
      <c r="V31" s="539"/>
      <c r="W31" s="457">
        <v>2</v>
      </c>
      <c r="X31" s="461" t="s">
        <v>691</v>
      </c>
      <c r="Y31" s="270">
        <f>_xlfn.IFNA(IF(MATCH(X31, $CO$5:$CO$14, 0)&gt;0, $B31), 0)</f>
        <v>0</v>
      </c>
      <c r="Z31" s="269"/>
      <c r="AA31" s="461" t="s">
        <v>694</v>
      </c>
      <c r="AB31" s="270">
        <f>_xlfn.IFNA(IF(MATCH(AA31, $CO$5:$CO$14, 0)&gt;0, $B31), 0)</f>
        <v>0</v>
      </c>
      <c r="AC31" s="539"/>
      <c r="AD31" s="457">
        <v>2</v>
      </c>
      <c r="AE31" s="458" t="s">
        <v>693</v>
      </c>
      <c r="AF31" s="451">
        <v>0</v>
      </c>
      <c r="AG31" s="269"/>
      <c r="AH31" s="461" t="s">
        <v>690</v>
      </c>
      <c r="AI31" s="270">
        <f>_xlfn.IFNA(IF(MATCH(AH31, $CO$5:$CO$14, 0)&gt;0, $B31), 0)</f>
        <v>2</v>
      </c>
      <c r="AJ31" s="539"/>
      <c r="AK31" s="457">
        <v>2</v>
      </c>
      <c r="AL31" s="461" t="s">
        <v>691</v>
      </c>
      <c r="AM31" s="270">
        <f>_xlfn.IFNA(IF(MATCH(AL31, $CO$5:$CO$14, 0)&gt;0, $B31), 0)</f>
        <v>0</v>
      </c>
      <c r="AN31" s="269"/>
      <c r="AO31" s="459" t="s">
        <v>684</v>
      </c>
      <c r="AP31" s="270">
        <f>_xlfn.IFNA(IF(MATCH(AO31, $CO$5:$CO$14, 0)&gt;0, $B31), 0)</f>
        <v>0</v>
      </c>
      <c r="AQ31" s="539"/>
      <c r="AR31" s="457">
        <v>2</v>
      </c>
      <c r="AS31" s="461" t="s">
        <v>695</v>
      </c>
      <c r="AT31" s="270">
        <f>_xlfn.IFNA(IF(MATCH(AS31, $CO$5:$CO$14, 0)&gt;0, $B31), 0)</f>
        <v>0</v>
      </c>
      <c r="AU31" s="269"/>
      <c r="AV31" s="461" t="s">
        <v>682</v>
      </c>
      <c r="AW31" s="270">
        <f>_xlfn.IFNA(IF(MATCH(AV31, $CO$5:$CO$14, 0)&gt;0, $B31), 0)</f>
        <v>0</v>
      </c>
      <c r="AX31" s="539"/>
      <c r="AY31" s="457">
        <v>2</v>
      </c>
      <c r="AZ31" s="461" t="s">
        <v>696</v>
      </c>
      <c r="BA31" s="270">
        <f>_xlfn.IFNA(IF(MATCH(AZ31, $CO$5:$CO$14, 0)&gt;0, $B31), 0)</f>
        <v>0</v>
      </c>
      <c r="BB31" s="269"/>
      <c r="BC31" s="458" t="s">
        <v>690</v>
      </c>
      <c r="BD31" s="451">
        <v>0</v>
      </c>
      <c r="BE31" s="539"/>
      <c r="BF31" s="457">
        <v>2</v>
      </c>
      <c r="BG31" s="461" t="s">
        <v>682</v>
      </c>
      <c r="BH31" s="270">
        <f>_xlfn.IFNA(IF(MATCH(BG31, $CO$5:$CO$14, 0)&gt;0, $B31), 0)</f>
        <v>0</v>
      </c>
      <c r="BI31" s="269"/>
      <c r="BJ31" s="461" t="s">
        <v>694</v>
      </c>
      <c r="BK31" s="270">
        <f>_xlfn.IFNA(IF(MATCH(BJ31, $CO$5:$CO$14, 0)&gt;0, $B31), 0)</f>
        <v>0</v>
      </c>
      <c r="BL31" s="432"/>
      <c r="BM31" s="457">
        <v>2</v>
      </c>
      <c r="BN31" s="461" t="s">
        <v>692</v>
      </c>
      <c r="BO31" s="270">
        <f>_xlfn.IFNA(IF(MATCH(BN31, $CO$5:$CO$14, 0)&gt;0, $B31), 0)</f>
        <v>0</v>
      </c>
      <c r="BP31" s="269"/>
      <c r="BQ31" s="461" t="s">
        <v>688</v>
      </c>
      <c r="BR31" s="270">
        <f>_xlfn.IFNA(IF(MATCH(BQ31, $CO$5:$CO$14, 0)&gt;0, $B31), 0)</f>
        <v>2</v>
      </c>
      <c r="BS31" s="432"/>
      <c r="BT31" s="457">
        <v>2</v>
      </c>
      <c r="BU31" s="461" t="s">
        <v>693</v>
      </c>
      <c r="BV31" s="270">
        <f>_xlfn.IFNA(IF(MATCH(BU31, $CO$5:$CO$14, 0)&gt;0, $B31), 0)</f>
        <v>0</v>
      </c>
      <c r="BW31" s="269"/>
      <c r="BX31" s="461" t="s">
        <v>690</v>
      </c>
      <c r="BY31" s="270">
        <f>_xlfn.IFNA(IF(MATCH(BX31, $CO$5:$CO$14, 0)&gt;0, $B31), 0)</f>
        <v>2</v>
      </c>
      <c r="BZ31" s="432"/>
      <c r="CA31" s="457">
        <v>2</v>
      </c>
      <c r="CB31" s="461" t="s">
        <v>663</v>
      </c>
      <c r="CC31" s="270">
        <f>_xlfn.IFNA(IF(MATCH(CB31, $CO$5:$CO$14, 0)&gt;0, $B31), 0)</f>
        <v>0</v>
      </c>
      <c r="CD31" s="269"/>
      <c r="CE31" s="461" t="s">
        <v>685</v>
      </c>
      <c r="CF31" s="270">
        <f>_xlfn.IFNA(IF(MATCH(CE31, $CO$5:$CO$14, 0)&gt;0, $B31), 0)</f>
        <v>0</v>
      </c>
      <c r="CG31" s="432"/>
      <c r="CH31" s="263">
        <v>27</v>
      </c>
      <c r="CI31" s="282"/>
      <c r="CJ31" s="282"/>
      <c r="CK31" s="444"/>
      <c r="CL31" s="469"/>
      <c r="CN31" s="495">
        <f t="shared" si="51"/>
        <v>41</v>
      </c>
      <c r="CO31" s="278" t="s">
        <v>690</v>
      </c>
      <c r="CP31" s="278" t="s">
        <v>682</v>
      </c>
      <c r="CQ31" s="495">
        <f t="shared" si="52"/>
        <v>11</v>
      </c>
      <c r="CS31" s="496">
        <f t="shared" si="48"/>
        <v>52</v>
      </c>
      <c r="CV31" s="497">
        <f t="shared" si="49"/>
        <v>0.78846153846153844</v>
      </c>
      <c r="CW31" s="497">
        <f t="shared" si="50"/>
        <v>0.21153846153846154</v>
      </c>
      <c r="CX31" s="497">
        <f t="shared" ref="CX31:CX36" si="53">SUM(CS31/$CP$67)</f>
        <v>0.57777777777777772</v>
      </c>
      <c r="DA31" s="514">
        <v>27</v>
      </c>
      <c r="DB31" s="268" t="s">
        <v>553</v>
      </c>
      <c r="DC31" s="268" t="s">
        <v>197</v>
      </c>
    </row>
    <row r="32" spans="1:107" s="514" customFormat="1" ht="18.75" customHeight="1" x14ac:dyDescent="0.25">
      <c r="A32" s="467" t="s">
        <v>1</v>
      </c>
      <c r="B32" s="470" t="s">
        <v>158</v>
      </c>
      <c r="C32" s="471" t="s">
        <v>685</v>
      </c>
      <c r="D32" s="472" t="s">
        <v>159</v>
      </c>
      <c r="E32" s="269"/>
      <c r="F32" s="471" t="s">
        <v>695</v>
      </c>
      <c r="G32" s="472" t="s">
        <v>159</v>
      </c>
      <c r="H32" s="468" t="s">
        <v>1</v>
      </c>
      <c r="I32" s="470" t="s">
        <v>158</v>
      </c>
      <c r="J32" s="474" t="s">
        <v>695</v>
      </c>
      <c r="K32" s="472" t="s">
        <v>159</v>
      </c>
      <c r="L32" s="269"/>
      <c r="M32" s="471" t="s">
        <v>663</v>
      </c>
      <c r="N32" s="472" t="s">
        <v>159</v>
      </c>
      <c r="O32" s="443"/>
      <c r="P32" s="470" t="s">
        <v>158</v>
      </c>
      <c r="Q32" s="285" t="s">
        <v>696</v>
      </c>
      <c r="R32" s="472" t="s">
        <v>159</v>
      </c>
      <c r="S32" s="269"/>
      <c r="T32" s="471" t="s">
        <v>695</v>
      </c>
      <c r="U32" s="472" t="s">
        <v>159</v>
      </c>
      <c r="V32" s="468" t="s">
        <v>1</v>
      </c>
      <c r="W32" s="470" t="s">
        <v>158</v>
      </c>
      <c r="X32" s="471" t="s">
        <v>698</v>
      </c>
      <c r="Y32" s="472" t="s">
        <v>159</v>
      </c>
      <c r="Z32" s="269"/>
      <c r="AA32" s="471" t="s">
        <v>696</v>
      </c>
      <c r="AB32" s="472" t="s">
        <v>159</v>
      </c>
      <c r="AC32" s="468"/>
      <c r="AD32" s="470" t="s">
        <v>158</v>
      </c>
      <c r="AE32" s="471" t="s">
        <v>696</v>
      </c>
      <c r="AF32" s="472" t="s">
        <v>159</v>
      </c>
      <c r="AG32" s="269"/>
      <c r="AH32" s="471" t="s">
        <v>693</v>
      </c>
      <c r="AI32" s="472" t="s">
        <v>159</v>
      </c>
      <c r="AJ32" s="468" t="s">
        <v>1</v>
      </c>
      <c r="AK32" s="470" t="s">
        <v>158</v>
      </c>
      <c r="AL32" s="471" t="s">
        <v>686</v>
      </c>
      <c r="AM32" s="472" t="s">
        <v>159</v>
      </c>
      <c r="AN32" s="269"/>
      <c r="AO32" s="471" t="s">
        <v>690</v>
      </c>
      <c r="AP32" s="472" t="s">
        <v>159</v>
      </c>
      <c r="AQ32" s="468" t="s">
        <v>1</v>
      </c>
      <c r="AR32" s="470" t="s">
        <v>158</v>
      </c>
      <c r="AS32" s="471" t="s">
        <v>692</v>
      </c>
      <c r="AT32" s="472" t="s">
        <v>159</v>
      </c>
      <c r="AU32" s="269"/>
      <c r="AV32" s="471" t="s">
        <v>690</v>
      </c>
      <c r="AW32" s="472" t="s">
        <v>159</v>
      </c>
      <c r="AX32" s="468" t="s">
        <v>1</v>
      </c>
      <c r="AY32" s="470" t="s">
        <v>158</v>
      </c>
      <c r="AZ32" s="471" t="s">
        <v>690</v>
      </c>
      <c r="BA32" s="472" t="s">
        <v>159</v>
      </c>
      <c r="BB32" s="269"/>
      <c r="BC32" s="471" t="s">
        <v>688</v>
      </c>
      <c r="BD32" s="472" t="s">
        <v>159</v>
      </c>
      <c r="BE32" s="468" t="s">
        <v>1</v>
      </c>
      <c r="BF32" s="470" t="s">
        <v>158</v>
      </c>
      <c r="BG32" s="471" t="s">
        <v>663</v>
      </c>
      <c r="BH32" s="472" t="s">
        <v>159</v>
      </c>
      <c r="BI32" s="269"/>
      <c r="BJ32" s="471" t="s">
        <v>690</v>
      </c>
      <c r="BK32" s="472" t="s">
        <v>159</v>
      </c>
      <c r="BL32" s="467" t="s">
        <v>1</v>
      </c>
      <c r="BM32" s="470" t="s">
        <v>158</v>
      </c>
      <c r="BN32" s="471" t="s">
        <v>692</v>
      </c>
      <c r="BO32" s="472" t="s">
        <v>159</v>
      </c>
      <c r="BP32" s="269"/>
      <c r="BQ32" s="471" t="s">
        <v>686</v>
      </c>
      <c r="BR32" s="472" t="s">
        <v>159</v>
      </c>
      <c r="BS32" s="467" t="s">
        <v>1</v>
      </c>
      <c r="BT32" s="470" t="s">
        <v>158</v>
      </c>
      <c r="BU32" s="471" t="s">
        <v>686</v>
      </c>
      <c r="BV32" s="472" t="s">
        <v>159</v>
      </c>
      <c r="BW32" s="269"/>
      <c r="BX32" s="471" t="s">
        <v>690</v>
      </c>
      <c r="BY32" s="472" t="s">
        <v>159</v>
      </c>
      <c r="BZ32" s="467" t="s">
        <v>1</v>
      </c>
      <c r="CA32" s="470" t="s">
        <v>158</v>
      </c>
      <c r="CB32" s="471" t="s">
        <v>693</v>
      </c>
      <c r="CC32" s="472" t="s">
        <v>159</v>
      </c>
      <c r="CD32" s="269"/>
      <c r="CE32" s="471" t="s">
        <v>690</v>
      </c>
      <c r="CF32" s="472" t="s">
        <v>159</v>
      </c>
      <c r="CG32" s="467" t="s">
        <v>1</v>
      </c>
      <c r="CH32" s="263">
        <v>28</v>
      </c>
      <c r="CI32" s="282"/>
      <c r="CJ32" s="282"/>
      <c r="CK32" s="444"/>
      <c r="CL32" s="467"/>
      <c r="CN32" s="495">
        <f t="shared" si="51"/>
        <v>15</v>
      </c>
      <c r="CO32" s="278" t="s">
        <v>691</v>
      </c>
      <c r="CP32" s="278" t="s">
        <v>696</v>
      </c>
      <c r="CQ32" s="495">
        <f t="shared" si="52"/>
        <v>27</v>
      </c>
      <c r="CS32" s="496">
        <f>SUM(CN32:CQ32)</f>
        <v>42</v>
      </c>
      <c r="CV32" s="497">
        <f t="shared" si="49"/>
        <v>0.35714285714285715</v>
      </c>
      <c r="CW32" s="497">
        <f t="shared" si="50"/>
        <v>0.6428571428571429</v>
      </c>
      <c r="CX32" s="497">
        <f>SUM(CS32/$CP$67)</f>
        <v>0.46666666666666667</v>
      </c>
      <c r="DA32" s="514">
        <v>28</v>
      </c>
      <c r="DB32" s="268" t="s">
        <v>541</v>
      </c>
      <c r="DC32" s="268" t="s">
        <v>200</v>
      </c>
    </row>
    <row r="33" spans="1:107" s="514" customFormat="1" ht="18.75" customHeight="1" x14ac:dyDescent="0.25">
      <c r="A33" s="432"/>
      <c r="B33" s="503"/>
      <c r="C33" s="475"/>
      <c r="D33" s="503"/>
      <c r="E33" s="502"/>
      <c r="F33" s="475"/>
      <c r="G33" s="503"/>
      <c r="H33" s="443"/>
      <c r="I33" s="503"/>
      <c r="J33" s="475"/>
      <c r="K33" s="503"/>
      <c r="L33" s="502"/>
      <c r="M33" s="475"/>
      <c r="N33" s="503"/>
      <c r="O33" s="443"/>
      <c r="P33" s="503"/>
      <c r="Q33" s="476"/>
      <c r="R33" s="503"/>
      <c r="S33" s="502"/>
      <c r="T33" s="475"/>
      <c r="U33" s="503"/>
      <c r="V33" s="443"/>
      <c r="W33" s="503"/>
      <c r="X33" s="475"/>
      <c r="Y33" s="503"/>
      <c r="Z33" s="502"/>
      <c r="AA33" s="475"/>
      <c r="AB33" s="503"/>
      <c r="AC33" s="468"/>
      <c r="AD33" s="503"/>
      <c r="AE33" s="475"/>
      <c r="AF33" s="503"/>
      <c r="AG33" s="502"/>
      <c r="AH33" s="475"/>
      <c r="AI33" s="503"/>
      <c r="AJ33" s="443"/>
      <c r="AK33" s="503"/>
      <c r="AL33" s="475"/>
      <c r="AM33" s="503"/>
      <c r="AN33" s="502"/>
      <c r="AO33" s="475"/>
      <c r="AP33" s="503"/>
      <c r="AQ33" s="443"/>
      <c r="AR33" s="503"/>
      <c r="AS33" s="548"/>
      <c r="AT33" s="503"/>
      <c r="AU33" s="502"/>
      <c r="AV33" s="475"/>
      <c r="AW33" s="503"/>
      <c r="AX33" s="443"/>
      <c r="AY33" s="503"/>
      <c r="AZ33" s="475"/>
      <c r="BA33" s="503"/>
      <c r="BB33" s="502"/>
      <c r="BC33" s="475"/>
      <c r="BD33" s="503"/>
      <c r="BE33" s="443"/>
      <c r="BF33" s="503"/>
      <c r="BG33" s="475"/>
      <c r="BH33" s="503"/>
      <c r="BI33" s="502"/>
      <c r="BJ33" s="475"/>
      <c r="BK33" s="503"/>
      <c r="BL33" s="432"/>
      <c r="BM33" s="503"/>
      <c r="BN33" s="503"/>
      <c r="BO33" s="503"/>
      <c r="BP33" s="502"/>
      <c r="BQ33" s="475"/>
      <c r="BR33" s="503"/>
      <c r="BS33" s="432"/>
      <c r="BT33" s="503"/>
      <c r="BU33" s="475"/>
      <c r="BV33" s="503"/>
      <c r="BW33" s="502"/>
      <c r="BX33" s="475"/>
      <c r="BY33" s="503"/>
      <c r="BZ33" s="432"/>
      <c r="CA33" s="503"/>
      <c r="CB33" s="475"/>
      <c r="CC33" s="503"/>
      <c r="CD33" s="502"/>
      <c r="CE33" s="475"/>
      <c r="CF33" s="503"/>
      <c r="CG33" s="432"/>
      <c r="CH33" s="263">
        <v>29</v>
      </c>
      <c r="CI33" s="282"/>
      <c r="CJ33" s="282"/>
      <c r="CK33" s="444"/>
      <c r="CL33" s="467"/>
      <c r="CN33" s="495">
        <f t="shared" si="51"/>
        <v>28</v>
      </c>
      <c r="CO33" s="278" t="s">
        <v>692</v>
      </c>
      <c r="CP33" s="278" t="s">
        <v>663</v>
      </c>
      <c r="CQ33" s="495">
        <f t="shared" si="52"/>
        <v>30</v>
      </c>
      <c r="CS33" s="496">
        <f t="shared" si="48"/>
        <v>58</v>
      </c>
      <c r="CV33" s="497">
        <f t="shared" si="49"/>
        <v>0.48275862068965519</v>
      </c>
      <c r="CW33" s="497">
        <f t="shared" si="50"/>
        <v>0.51724137931034486</v>
      </c>
      <c r="CX33" s="497">
        <f t="shared" si="53"/>
        <v>0.64444444444444449</v>
      </c>
      <c r="DA33" s="514">
        <v>29</v>
      </c>
      <c r="DB33" s="268" t="s">
        <v>198</v>
      </c>
      <c r="DC33" s="268" t="s">
        <v>57</v>
      </c>
    </row>
    <row r="34" spans="1:107" s="514" customFormat="1" ht="18.75" customHeight="1" x14ac:dyDescent="0.25">
      <c r="A34" s="432"/>
      <c r="B34" s="503"/>
      <c r="C34" s="465" t="s">
        <v>703</v>
      </c>
      <c r="D34" s="477">
        <v>0</v>
      </c>
      <c r="E34" s="502"/>
      <c r="F34" s="465" t="s">
        <v>616</v>
      </c>
      <c r="G34" s="477">
        <v>0</v>
      </c>
      <c r="H34" s="443"/>
      <c r="I34" s="503"/>
      <c r="J34" s="465" t="s">
        <v>630</v>
      </c>
      <c r="K34" s="477">
        <v>0</v>
      </c>
      <c r="L34" s="502"/>
      <c r="M34" s="465" t="s">
        <v>623</v>
      </c>
      <c r="N34" s="477">
        <v>0</v>
      </c>
      <c r="O34" s="443"/>
      <c r="P34" s="503"/>
      <c r="Q34" s="283" t="s">
        <v>669</v>
      </c>
      <c r="R34" s="477">
        <v>0</v>
      </c>
      <c r="S34" s="502"/>
      <c r="T34" s="465" t="s">
        <v>659</v>
      </c>
      <c r="U34" s="477">
        <v>0</v>
      </c>
      <c r="V34" s="443"/>
      <c r="W34" s="503"/>
      <c r="X34" s="465" t="s">
        <v>703</v>
      </c>
      <c r="Y34" s="477">
        <v>0</v>
      </c>
      <c r="Z34" s="502"/>
      <c r="AA34" s="465" t="s">
        <v>671</v>
      </c>
      <c r="AB34" s="477">
        <v>0</v>
      </c>
      <c r="AC34" s="468"/>
      <c r="AD34" s="503"/>
      <c r="AE34" s="465" t="s">
        <v>661</v>
      </c>
      <c r="AF34" s="477">
        <v>0</v>
      </c>
      <c r="AG34" s="502"/>
      <c r="AH34" s="465" t="s">
        <v>699</v>
      </c>
      <c r="AI34" s="477">
        <v>0</v>
      </c>
      <c r="AJ34" s="443"/>
      <c r="AK34" s="503"/>
      <c r="AL34" s="465" t="s">
        <v>658</v>
      </c>
      <c r="AM34" s="477">
        <v>0</v>
      </c>
      <c r="AN34" s="502"/>
      <c r="AO34" s="465" t="s">
        <v>612</v>
      </c>
      <c r="AP34" s="477">
        <v>0</v>
      </c>
      <c r="AQ34" s="443"/>
      <c r="AR34" s="503"/>
      <c r="AS34" s="465" t="s">
        <v>630</v>
      </c>
      <c r="AT34" s="477">
        <v>0</v>
      </c>
      <c r="AU34" s="502"/>
      <c r="AV34" s="465" t="s">
        <v>618</v>
      </c>
      <c r="AW34" s="477">
        <v>0</v>
      </c>
      <c r="AX34" s="443"/>
      <c r="AY34" s="503"/>
      <c r="AZ34" s="465" t="s">
        <v>630</v>
      </c>
      <c r="BA34" s="477">
        <v>0</v>
      </c>
      <c r="BB34" s="502"/>
      <c r="BC34" s="465" t="s">
        <v>629</v>
      </c>
      <c r="BD34" s="477">
        <v>0</v>
      </c>
      <c r="BE34" s="443"/>
      <c r="BF34" s="503"/>
      <c r="BG34" s="465" t="s">
        <v>617</v>
      </c>
      <c r="BH34" s="477">
        <v>0</v>
      </c>
      <c r="BI34" s="502"/>
      <c r="BJ34" s="465" t="s">
        <v>699</v>
      </c>
      <c r="BK34" s="477">
        <v>0</v>
      </c>
      <c r="BL34" s="432"/>
      <c r="BM34" s="503"/>
      <c r="BN34" s="506" t="s">
        <v>665</v>
      </c>
      <c r="BO34" s="477">
        <v>0</v>
      </c>
      <c r="BP34" s="502"/>
      <c r="BQ34" s="465" t="s">
        <v>629</v>
      </c>
      <c r="BR34" s="477">
        <v>0</v>
      </c>
      <c r="BS34" s="432"/>
      <c r="BT34" s="503"/>
      <c r="BU34" s="465" t="s">
        <v>619</v>
      </c>
      <c r="BV34" s="477">
        <v>0</v>
      </c>
      <c r="BW34" s="502"/>
      <c r="BX34" s="465" t="s">
        <v>619</v>
      </c>
      <c r="BY34" s="477">
        <v>0</v>
      </c>
      <c r="BZ34" s="432"/>
      <c r="CA34" s="503"/>
      <c r="CB34" s="465" t="s">
        <v>660</v>
      </c>
      <c r="CC34" s="477">
        <v>0</v>
      </c>
      <c r="CD34" s="502"/>
      <c r="CE34" s="465" t="s">
        <v>658</v>
      </c>
      <c r="CF34" s="477">
        <v>0</v>
      </c>
      <c r="CG34" s="432"/>
      <c r="CH34" s="263">
        <v>30</v>
      </c>
      <c r="CI34" s="282"/>
      <c r="CJ34" s="282"/>
      <c r="CK34" s="444"/>
      <c r="CL34" s="467"/>
      <c r="CN34" s="495">
        <f t="shared" si="51"/>
        <v>9</v>
      </c>
      <c r="CO34" s="278" t="s">
        <v>698</v>
      </c>
      <c r="CP34" s="278" t="s">
        <v>695</v>
      </c>
      <c r="CQ34" s="495">
        <f t="shared" si="52"/>
        <v>27</v>
      </c>
      <c r="CS34" s="496">
        <f t="shared" si="48"/>
        <v>36</v>
      </c>
      <c r="CV34" s="497">
        <f t="shared" si="49"/>
        <v>0.25</v>
      </c>
      <c r="CW34" s="497">
        <f t="shared" si="50"/>
        <v>0.75</v>
      </c>
      <c r="CX34" s="497">
        <f t="shared" si="53"/>
        <v>0.4</v>
      </c>
      <c r="DA34" s="514">
        <v>30</v>
      </c>
      <c r="DB34" s="268" t="s">
        <v>69</v>
      </c>
      <c r="DC34" s="268" t="s">
        <v>544</v>
      </c>
    </row>
    <row r="35" spans="1:107" s="514" customFormat="1" ht="18.75" customHeight="1" x14ac:dyDescent="0.25">
      <c r="A35" s="432"/>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32" t="s">
        <v>1</v>
      </c>
      <c r="AK35" s="443"/>
      <c r="AL35" s="443"/>
      <c r="AM35" s="443"/>
      <c r="AN35" s="443"/>
      <c r="AO35" s="443"/>
      <c r="AP35" s="443"/>
      <c r="AQ35" s="432" t="s">
        <v>1</v>
      </c>
      <c r="AR35" s="443"/>
      <c r="AS35" s="443"/>
      <c r="AT35" s="443"/>
      <c r="AU35" s="443"/>
      <c r="AV35" s="443"/>
      <c r="AW35" s="443"/>
      <c r="AX35" s="443"/>
      <c r="AY35" s="443"/>
      <c r="AZ35" s="443" t="s">
        <v>1</v>
      </c>
      <c r="BA35" s="443"/>
      <c r="BB35" s="443"/>
      <c r="BC35" s="443"/>
      <c r="BD35" s="443"/>
      <c r="BE35" s="443"/>
      <c r="BF35" s="443"/>
      <c r="BG35" s="443"/>
      <c r="BH35" s="443"/>
      <c r="BI35" s="443"/>
      <c r="BJ35" s="443"/>
      <c r="BK35" s="443"/>
      <c r="BL35" s="432" t="s">
        <v>1</v>
      </c>
      <c r="BM35" s="443"/>
      <c r="BN35" s="443"/>
      <c r="BO35" s="443"/>
      <c r="BP35" s="443"/>
      <c r="BQ35" s="443"/>
      <c r="BR35" s="443"/>
      <c r="BS35" s="432" t="s">
        <v>1</v>
      </c>
      <c r="BT35" s="443"/>
      <c r="BU35" s="443"/>
      <c r="BV35" s="443"/>
      <c r="BW35" s="443"/>
      <c r="BX35" s="443"/>
      <c r="BY35" s="443"/>
      <c r="BZ35" s="432" t="s">
        <v>1</v>
      </c>
      <c r="CA35" s="443"/>
      <c r="CB35" s="443"/>
      <c r="CC35" s="443"/>
      <c r="CD35" s="443"/>
      <c r="CE35" s="443"/>
      <c r="CF35" s="443"/>
      <c r="CG35" s="432" t="s">
        <v>1</v>
      </c>
      <c r="CH35" s="263">
        <v>31</v>
      </c>
      <c r="CI35" s="282"/>
      <c r="CJ35" s="282"/>
      <c r="CK35" s="444"/>
      <c r="CL35" s="432"/>
      <c r="CN35" s="495">
        <f t="shared" si="51"/>
        <v>52</v>
      </c>
      <c r="CO35" s="278" t="s">
        <v>693</v>
      </c>
      <c r="CP35" s="278" t="s">
        <v>697</v>
      </c>
      <c r="CQ35" s="495">
        <f t="shared" si="52"/>
        <v>10</v>
      </c>
      <c r="CS35" s="496">
        <f t="shared" si="48"/>
        <v>62</v>
      </c>
      <c r="CV35" s="497">
        <f t="shared" si="49"/>
        <v>0.83870967741935487</v>
      </c>
      <c r="CW35" s="497">
        <f t="shared" si="50"/>
        <v>0.16129032258064516</v>
      </c>
      <c r="CX35" s="497">
        <f t="shared" si="53"/>
        <v>0.68888888888888888</v>
      </c>
      <c r="DA35" s="514">
        <v>31</v>
      </c>
      <c r="DB35" s="268" t="s">
        <v>182</v>
      </c>
      <c r="DC35" s="268" t="s">
        <v>186</v>
      </c>
    </row>
    <row r="36" spans="1:107" s="514" customFormat="1" ht="18.75" customHeight="1" x14ac:dyDescent="0.25">
      <c r="A36" s="432"/>
      <c r="B36" s="375">
        <v>25</v>
      </c>
      <c r="C36" s="480"/>
      <c r="D36" s="438"/>
      <c r="E36" s="437"/>
      <c r="F36" s="478"/>
      <c r="G36" s="478"/>
      <c r="H36" s="439"/>
      <c r="I36" s="375">
        <v>26</v>
      </c>
      <c r="J36" s="480"/>
      <c r="K36" s="438"/>
      <c r="L36" s="437"/>
      <c r="M36" s="478"/>
      <c r="N36" s="478"/>
      <c r="O36" s="439"/>
      <c r="P36" s="375">
        <v>27</v>
      </c>
      <c r="Q36" s="480"/>
      <c r="R36" s="482"/>
      <c r="S36" s="483"/>
      <c r="T36" s="482"/>
      <c r="U36" s="442"/>
      <c r="V36" s="443"/>
      <c r="W36" s="375">
        <v>28</v>
      </c>
      <c r="X36" s="480"/>
      <c r="Y36" s="478"/>
      <c r="Z36" s="479"/>
      <c r="AA36" s="478"/>
      <c r="AB36" s="478"/>
      <c r="AC36" s="439"/>
      <c r="AD36" s="375">
        <v>29</v>
      </c>
      <c r="AE36" s="480"/>
      <c r="AF36" s="478"/>
      <c r="AG36" s="479"/>
      <c r="AH36" s="478"/>
      <c r="AI36" s="478"/>
      <c r="AJ36" s="439"/>
      <c r="AK36" s="375">
        <v>30</v>
      </c>
      <c r="AL36" s="480"/>
      <c r="AM36" s="482"/>
      <c r="AN36" s="483"/>
      <c r="AO36" s="482"/>
      <c r="AP36" s="442"/>
      <c r="AQ36" s="443"/>
      <c r="AR36" s="375">
        <v>31</v>
      </c>
      <c r="AS36" s="480"/>
      <c r="AT36" s="478"/>
      <c r="AU36" s="479"/>
      <c r="AV36" s="478"/>
      <c r="AW36" s="478"/>
      <c r="AX36" s="439"/>
      <c r="AY36" s="375">
        <v>32</v>
      </c>
      <c r="AZ36" s="480"/>
      <c r="BA36" s="478"/>
      <c r="BB36" s="479"/>
      <c r="BC36" s="478"/>
      <c r="BD36" s="478"/>
      <c r="BE36" s="439"/>
      <c r="BF36" s="375">
        <v>33</v>
      </c>
      <c r="BG36" s="480"/>
      <c r="BH36" s="482"/>
      <c r="BI36" s="483"/>
      <c r="BJ36" s="482"/>
      <c r="BK36" s="442"/>
      <c r="BL36" s="443"/>
      <c r="BM36" s="375">
        <v>34</v>
      </c>
      <c r="BN36" s="480"/>
      <c r="BO36" s="482"/>
      <c r="BP36" s="483"/>
      <c r="BQ36" s="482"/>
      <c r="BR36" s="442"/>
      <c r="BS36" s="443"/>
      <c r="BT36" s="375">
        <v>35</v>
      </c>
      <c r="BU36" s="480"/>
      <c r="BV36" s="482"/>
      <c r="BW36" s="483"/>
      <c r="BX36" s="482"/>
      <c r="BY36" s="442"/>
      <c r="BZ36" s="443"/>
      <c r="CA36" s="375">
        <v>36</v>
      </c>
      <c r="CB36" s="480"/>
      <c r="CC36" s="482"/>
      <c r="CD36" s="483"/>
      <c r="CE36" s="482"/>
      <c r="CF36" s="442"/>
      <c r="CG36" s="432"/>
      <c r="CH36" s="263">
        <v>32</v>
      </c>
      <c r="CI36" s="466"/>
      <c r="CJ36" s="466"/>
      <c r="CK36" s="444"/>
      <c r="CL36" s="432"/>
      <c r="CN36" s="495">
        <f t="shared" si="51"/>
        <v>22</v>
      </c>
      <c r="CO36" s="278" t="s">
        <v>694</v>
      </c>
      <c r="CP36" s="278" t="s">
        <v>686</v>
      </c>
      <c r="CQ36" s="495">
        <f t="shared" si="52"/>
        <v>35</v>
      </c>
      <c r="CS36" s="496">
        <f t="shared" si="48"/>
        <v>57</v>
      </c>
      <c r="CV36" s="497">
        <f t="shared" si="49"/>
        <v>0.38596491228070173</v>
      </c>
      <c r="CW36" s="497">
        <f t="shared" si="50"/>
        <v>0.61403508771929827</v>
      </c>
      <c r="CX36" s="497">
        <f t="shared" si="53"/>
        <v>0.6333333333333333</v>
      </c>
      <c r="DA36" s="514">
        <v>32</v>
      </c>
      <c r="DB36" s="268" t="s">
        <v>203</v>
      </c>
      <c r="DC36" s="268" t="s">
        <v>65</v>
      </c>
    </row>
    <row r="37" spans="1:107" s="514" customFormat="1" ht="18.75" customHeight="1" x14ac:dyDescent="0.25">
      <c r="A37" s="432"/>
      <c r="B37" s="269"/>
      <c r="C37" s="446" t="s">
        <v>152</v>
      </c>
      <c r="D37" s="447"/>
      <c r="E37" s="448">
        <f>IF(G37&gt;0,3,0)</f>
        <v>0</v>
      </c>
      <c r="F37" s="449" t="s">
        <v>153</v>
      </c>
      <c r="G37" s="450">
        <f>COUNTIF(G42:G48,"&gt;0")</f>
        <v>0</v>
      </c>
      <c r="H37" s="432"/>
      <c r="I37" s="433"/>
      <c r="J37" s="446" t="s">
        <v>152</v>
      </c>
      <c r="K37" s="447"/>
      <c r="L37" s="448">
        <f>IF(N37&gt;0,3,0)</f>
        <v>3</v>
      </c>
      <c r="M37" s="449" t="s">
        <v>153</v>
      </c>
      <c r="N37" s="450">
        <f>COUNTIF(N42:N48,"&gt;0")</f>
        <v>1</v>
      </c>
      <c r="O37" s="432"/>
      <c r="P37" s="433"/>
      <c r="Q37" s="446" t="s">
        <v>152</v>
      </c>
      <c r="R37" s="447"/>
      <c r="S37" s="448">
        <f>IF(U37&gt;0,3,0)</f>
        <v>3</v>
      </c>
      <c r="T37" s="449" t="s">
        <v>153</v>
      </c>
      <c r="U37" s="450">
        <f>COUNTIF(U42:U48,"&gt;0")</f>
        <v>1</v>
      </c>
      <c r="V37" s="432"/>
      <c r="W37" s="433"/>
      <c r="X37" s="446" t="s">
        <v>152</v>
      </c>
      <c r="Y37" s="447"/>
      <c r="Z37" s="448">
        <f>IF(AB37&gt;0,3,0)</f>
        <v>3</v>
      </c>
      <c r="AA37" s="449" t="s">
        <v>153</v>
      </c>
      <c r="AB37" s="450">
        <f>COUNTIF(AB42:AB48,"&gt;0")</f>
        <v>1</v>
      </c>
      <c r="AC37" s="432"/>
      <c r="AD37" s="433"/>
      <c r="AE37" s="446" t="s">
        <v>152</v>
      </c>
      <c r="AF37" s="447"/>
      <c r="AG37" s="448">
        <f>IF(AI37&gt;0,3,0)</f>
        <v>0</v>
      </c>
      <c r="AH37" s="449" t="s">
        <v>153</v>
      </c>
      <c r="AI37" s="450">
        <f>COUNTIF(AI42:AI48,"&gt;0")</f>
        <v>0</v>
      </c>
      <c r="AJ37" s="432"/>
      <c r="AK37" s="433"/>
      <c r="AL37" s="446" t="s">
        <v>152</v>
      </c>
      <c r="AM37" s="447"/>
      <c r="AN37" s="448">
        <f>IF(AP37&gt;0,3,0)</f>
        <v>3</v>
      </c>
      <c r="AO37" s="449" t="s">
        <v>153</v>
      </c>
      <c r="AP37" s="450">
        <f>COUNTIF(AP42:AP48,"&gt;0")</f>
        <v>1</v>
      </c>
      <c r="AQ37" s="432"/>
      <c r="AR37" s="433"/>
      <c r="AS37" s="446" t="s">
        <v>152</v>
      </c>
      <c r="AT37" s="447"/>
      <c r="AU37" s="448">
        <f>IF(AW37&gt;0,3,0)</f>
        <v>3</v>
      </c>
      <c r="AV37" s="449" t="s">
        <v>153</v>
      </c>
      <c r="AW37" s="450">
        <f>COUNTIF(AW42:AW48,"&gt;0")</f>
        <v>1</v>
      </c>
      <c r="AX37" s="432"/>
      <c r="AY37" s="433"/>
      <c r="AZ37" s="446" t="s">
        <v>152</v>
      </c>
      <c r="BA37" s="447"/>
      <c r="BB37" s="448">
        <f>IF(BD37&gt;0,3,0)</f>
        <v>3</v>
      </c>
      <c r="BC37" s="449" t="s">
        <v>153</v>
      </c>
      <c r="BD37" s="450">
        <f>COUNTIF(BD42:BD48,"&gt;0")</f>
        <v>1</v>
      </c>
      <c r="BE37" s="432"/>
      <c r="BF37" s="433"/>
      <c r="BG37" s="446" t="s">
        <v>152</v>
      </c>
      <c r="BH37" s="447"/>
      <c r="BI37" s="448">
        <f>IF(BK37&gt;0,3,0)</f>
        <v>3</v>
      </c>
      <c r="BJ37" s="449" t="s">
        <v>153</v>
      </c>
      <c r="BK37" s="450">
        <f>COUNTIF(BK42:BK48,"&gt;0")</f>
        <v>2</v>
      </c>
      <c r="BL37" s="432"/>
      <c r="BM37" s="433"/>
      <c r="BN37" s="446" t="s">
        <v>152</v>
      </c>
      <c r="BO37" s="447"/>
      <c r="BP37" s="448">
        <f>IF(BR37&gt;0,3,0)</f>
        <v>3</v>
      </c>
      <c r="BQ37" s="449" t="s">
        <v>153</v>
      </c>
      <c r="BR37" s="450">
        <f>COUNTIF(BR42:BR48,"&gt;0")</f>
        <v>1</v>
      </c>
      <c r="BS37" s="432"/>
      <c r="BT37" s="433"/>
      <c r="BU37" s="446" t="s">
        <v>152</v>
      </c>
      <c r="BV37" s="447"/>
      <c r="BW37" s="448">
        <f>IF(BY37&gt;0,3,0)</f>
        <v>3</v>
      </c>
      <c r="BX37" s="449" t="s">
        <v>153</v>
      </c>
      <c r="BY37" s="450">
        <f>COUNTIF(BY42:BY48,"&gt;0")</f>
        <v>1</v>
      </c>
      <c r="BZ37" s="432"/>
      <c r="CA37" s="433"/>
      <c r="CB37" s="446" t="s">
        <v>152</v>
      </c>
      <c r="CC37" s="447"/>
      <c r="CD37" s="448">
        <f>IF(CF37&gt;0,3,0)</f>
        <v>3</v>
      </c>
      <c r="CE37" s="449" t="s">
        <v>153</v>
      </c>
      <c r="CF37" s="450">
        <f>COUNTIF(CF42:CF48,"&gt;0")</f>
        <v>1</v>
      </c>
      <c r="CG37" s="432"/>
      <c r="CH37" s="263">
        <v>33</v>
      </c>
      <c r="CI37" s="286"/>
      <c r="CJ37" s="286"/>
      <c r="CK37" s="286"/>
      <c r="CL37" s="432"/>
      <c r="CN37" s="263">
        <f>SUM(CN27:CN36)</f>
        <v>355</v>
      </c>
      <c r="CO37" s="263"/>
      <c r="CP37" s="263"/>
      <c r="CQ37" s="263">
        <f>SUM(CQ27:CQ36)</f>
        <v>275</v>
      </c>
      <c r="CV37" s="445"/>
      <c r="CW37" s="445"/>
      <c r="CX37" s="445"/>
      <c r="DA37" s="514">
        <v>33</v>
      </c>
      <c r="DB37" s="464" t="s">
        <v>206</v>
      </c>
      <c r="DC37" s="464" t="s">
        <v>73</v>
      </c>
    </row>
    <row r="38" spans="1:107" s="514" customFormat="1" ht="18.75" customHeight="1" x14ac:dyDescent="0.25">
      <c r="A38" s="432"/>
      <c r="B38" s="263"/>
      <c r="C38" s="269"/>
      <c r="D38" s="272"/>
      <c r="E38" s="441"/>
      <c r="F38" s="482"/>
      <c r="G38" s="263"/>
      <c r="H38" s="443"/>
      <c r="I38" s="263"/>
      <c r="J38" s="269"/>
      <c r="K38" s="275"/>
      <c r="L38" s="483"/>
      <c r="M38" s="482"/>
      <c r="N38" s="263"/>
      <c r="O38" s="443"/>
      <c r="P38" s="263"/>
      <c r="Q38" s="269"/>
      <c r="R38" s="275"/>
      <c r="S38" s="483"/>
      <c r="T38" s="482"/>
      <c r="U38" s="482"/>
      <c r="V38" s="443"/>
      <c r="W38" s="263"/>
      <c r="X38" s="269"/>
      <c r="Y38" s="272"/>
      <c r="Z38" s="483"/>
      <c r="AA38" s="482"/>
      <c r="AB38" s="263"/>
      <c r="AC38" s="443"/>
      <c r="AD38" s="263"/>
      <c r="AE38" s="480"/>
      <c r="AF38" s="478"/>
      <c r="AG38" s="479"/>
      <c r="AH38" s="478"/>
      <c r="AI38" s="442"/>
      <c r="AJ38" s="443"/>
      <c r="AK38" s="263"/>
      <c r="AL38" s="480"/>
      <c r="AM38" s="478"/>
      <c r="AN38" s="479"/>
      <c r="AO38" s="478"/>
      <c r="AP38" s="442"/>
      <c r="AQ38" s="443"/>
      <c r="AR38" s="263"/>
      <c r="AS38" s="488"/>
      <c r="AT38" s="264"/>
      <c r="AU38" s="483"/>
      <c r="AV38" s="482"/>
      <c r="AW38" s="482"/>
      <c r="AX38" s="443"/>
      <c r="AY38" s="263"/>
      <c r="AZ38" s="269"/>
      <c r="BA38" s="268"/>
      <c r="BB38" s="483"/>
      <c r="BC38" s="482"/>
      <c r="BD38" s="482"/>
      <c r="BE38" s="443"/>
      <c r="BF38" s="263"/>
      <c r="BG38" s="269"/>
      <c r="BH38" s="269"/>
      <c r="BI38" s="483"/>
      <c r="BJ38" s="482"/>
      <c r="BK38" s="442"/>
      <c r="BL38" s="443"/>
      <c r="BM38" s="263"/>
      <c r="BN38" s="269"/>
      <c r="BO38" s="269"/>
      <c r="BP38" s="483"/>
      <c r="BQ38" s="482"/>
      <c r="BR38" s="442"/>
      <c r="BS38" s="443"/>
      <c r="BT38" s="263"/>
      <c r="BU38" s="269"/>
      <c r="BV38" s="269"/>
      <c r="BW38" s="483"/>
      <c r="BX38" s="482"/>
      <c r="BY38" s="442"/>
      <c r="BZ38" s="443"/>
      <c r="CA38" s="263"/>
      <c r="CB38" s="269"/>
      <c r="CC38" s="269"/>
      <c r="CD38" s="483"/>
      <c r="CE38" s="482"/>
      <c r="CF38" s="442"/>
      <c r="CG38" s="432"/>
      <c r="CH38" s="263">
        <v>34</v>
      </c>
      <c r="CI38" s="286"/>
      <c r="CJ38" s="286"/>
      <c r="CK38" s="444"/>
      <c r="CL38" s="432"/>
      <c r="CN38" s="280">
        <f>(90-CN1)*7</f>
        <v>630</v>
      </c>
      <c r="CO38" s="567"/>
      <c r="CP38" s="279"/>
      <c r="CQ38" s="280"/>
      <c r="CV38" s="445"/>
      <c r="CW38" s="445"/>
      <c r="CX38" s="445"/>
      <c r="DA38" s="514">
        <v>34</v>
      </c>
      <c r="DB38" s="464" t="s">
        <v>563</v>
      </c>
      <c r="DC38" s="464" t="s">
        <v>565</v>
      </c>
    </row>
    <row r="39" spans="1:107" s="514" customFormat="1" ht="18.75" customHeight="1" x14ac:dyDescent="0.25">
      <c r="A39" s="432"/>
      <c r="B39" s="487"/>
      <c r="C39" s="514" t="str">
        <f>DB29</f>
        <v>Mike Romano, Jr.</v>
      </c>
      <c r="D39" s="451">
        <f>SUM(D40:D48)</f>
        <v>0</v>
      </c>
      <c r="E39" s="267" t="s">
        <v>154</v>
      </c>
      <c r="F39" s="514" t="str">
        <f>DC29</f>
        <v>Jared Lemin</v>
      </c>
      <c r="G39" s="451">
        <f>SUM(G40:G48)</f>
        <v>0</v>
      </c>
      <c r="H39" s="432"/>
      <c r="I39" s="487"/>
      <c r="J39" s="514" t="str">
        <f>DB30</f>
        <v>Alan Zimmerman</v>
      </c>
      <c r="K39" s="451">
        <f>SUM(K40:K48)</f>
        <v>0</v>
      </c>
      <c r="L39" s="267" t="s">
        <v>154</v>
      </c>
      <c r="M39" s="266" t="str">
        <f>DC30</f>
        <v>TJ Pedersen</v>
      </c>
      <c r="N39" s="451">
        <f>SUM(N40:N48)</f>
        <v>19</v>
      </c>
      <c r="O39" s="432"/>
      <c r="P39" s="433"/>
      <c r="Q39" s="514" t="str">
        <f>DB31</f>
        <v>Matt Olson</v>
      </c>
      <c r="R39" s="451">
        <f>SUM(R40:R48)</f>
        <v>16</v>
      </c>
      <c r="S39" s="267" t="s">
        <v>154</v>
      </c>
      <c r="T39" s="266" t="str">
        <f>DC31</f>
        <v>Andrew Ofsonka</v>
      </c>
      <c r="U39" s="451">
        <f>SUM(U40:U48)</f>
        <v>10</v>
      </c>
      <c r="V39" s="432"/>
      <c r="W39" s="433"/>
      <c r="X39" s="514" t="str">
        <f>DB32</f>
        <v>Will Meadow</v>
      </c>
      <c r="Y39" s="451">
        <f>SUM(Y40:Y48)</f>
        <v>10</v>
      </c>
      <c r="Z39" s="267" t="s">
        <v>154</v>
      </c>
      <c r="AA39" s="266" t="str">
        <f>DC32</f>
        <v>Kyle Moyer</v>
      </c>
      <c r="AB39" s="451">
        <f>SUM(AB40:AB48)</f>
        <v>6</v>
      </c>
      <c r="AC39" s="432"/>
      <c r="AD39" s="433"/>
      <c r="AE39" s="514" t="str">
        <f>DB33</f>
        <v>Brenton Stevens</v>
      </c>
      <c r="AF39" s="451">
        <f>SUM(AF40:AF48)</f>
        <v>0</v>
      </c>
      <c r="AG39" s="267" t="s">
        <v>154</v>
      </c>
      <c r="AH39" s="266" t="str">
        <f>DC33</f>
        <v>Seth Weaver</v>
      </c>
      <c r="AI39" s="451">
        <f>SUM(AI40:AI48)</f>
        <v>0</v>
      </c>
      <c r="AJ39" s="432"/>
      <c r="AK39" s="433"/>
      <c r="AL39" s="514" t="str">
        <f>DB34</f>
        <v>Mike Romano, Sr.</v>
      </c>
      <c r="AM39" s="451">
        <f>SUM(AM40:AM48)</f>
        <v>7</v>
      </c>
      <c r="AN39" s="267" t="s">
        <v>154</v>
      </c>
      <c r="AO39" s="266" t="str">
        <f>DC34</f>
        <v>Matt Rogers</v>
      </c>
      <c r="AP39" s="451">
        <f>SUM(AP40:AP48)</f>
        <v>9</v>
      </c>
      <c r="AQ39" s="432"/>
      <c r="AR39" s="433"/>
      <c r="AS39" s="514" t="str">
        <f>DB35</f>
        <v>Andre Oliver, Jr.</v>
      </c>
      <c r="AT39" s="451">
        <f>SUM(AT40:AT48)</f>
        <v>13</v>
      </c>
      <c r="AU39" s="267" t="s">
        <v>154</v>
      </c>
      <c r="AV39" s="266" t="str">
        <f>DC35</f>
        <v>Aaron Danko</v>
      </c>
      <c r="AW39" s="451">
        <f>SUM(AW40:AW48)</f>
        <v>5</v>
      </c>
      <c r="AX39" s="432"/>
      <c r="AY39" s="433"/>
      <c r="AZ39" s="514" t="str">
        <f>DB36</f>
        <v>Mike Tribout</v>
      </c>
      <c r="BA39" s="451">
        <f>SUM(BA40:BA48)</f>
        <v>16</v>
      </c>
      <c r="BB39" s="267" t="s">
        <v>154</v>
      </c>
      <c r="BC39" s="266" t="str">
        <f>DC36</f>
        <v>Mike Weaver</v>
      </c>
      <c r="BD39" s="451">
        <f>SUM(BD40:BD48)</f>
        <v>13</v>
      </c>
      <c r="BE39" s="432"/>
      <c r="BF39" s="433"/>
      <c r="BG39" s="514" t="str">
        <f>DB37</f>
        <v>Nick Vieceli</v>
      </c>
      <c r="BH39" s="451">
        <f>SUM(BH40:BH48)</f>
        <v>26</v>
      </c>
      <c r="BI39" s="267" t="s">
        <v>154</v>
      </c>
      <c r="BJ39" s="266" t="str">
        <f>DC37</f>
        <v>Tyler Gates</v>
      </c>
      <c r="BK39" s="451">
        <f>SUM(BK40:BK48)</f>
        <v>20</v>
      </c>
      <c r="BL39" s="432"/>
      <c r="BM39" s="433"/>
      <c r="BN39" s="514" t="str">
        <f>DB38</f>
        <v>Ryan Norton</v>
      </c>
      <c r="BO39" s="451">
        <f>SUM(BO40:BO48)</f>
        <v>0</v>
      </c>
      <c r="BP39" s="267" t="s">
        <v>154</v>
      </c>
      <c r="BQ39" s="266" t="str">
        <f>DC38</f>
        <v>Randy Kincel</v>
      </c>
      <c r="BR39" s="451">
        <f>SUM(BR40:BR48)</f>
        <v>9</v>
      </c>
      <c r="BS39" s="432"/>
      <c r="BT39" s="433"/>
      <c r="BU39" s="514" t="str">
        <f>DB39</f>
        <v>Gavin Watters</v>
      </c>
      <c r="BV39" s="451">
        <f>SUM(BV40:BV48)</f>
        <v>10</v>
      </c>
      <c r="BW39" s="267" t="s">
        <v>154</v>
      </c>
      <c r="BX39" s="266" t="str">
        <f>DC39</f>
        <v>Rob McMaster</v>
      </c>
      <c r="BY39" s="451">
        <f>SUM(BY40:BY48)</f>
        <v>6</v>
      </c>
      <c r="BZ39" s="432"/>
      <c r="CA39" s="433"/>
      <c r="CB39" s="514" t="str">
        <f>DB40</f>
        <v>Jake Kljucaric</v>
      </c>
      <c r="CC39" s="451">
        <f>SUM(CC40:CC48)</f>
        <v>23</v>
      </c>
      <c r="CD39" s="267" t="s">
        <v>154</v>
      </c>
      <c r="CE39" s="266" t="str">
        <f>DC40</f>
        <v>Zeke Kljucaric</v>
      </c>
      <c r="CF39" s="451">
        <f>SUM(CF40:CF48)</f>
        <v>10</v>
      </c>
      <c r="CG39" s="432"/>
      <c r="CH39" s="263">
        <v>35</v>
      </c>
      <c r="CI39" s="281"/>
      <c r="CJ39" s="281"/>
      <c r="CK39" s="444"/>
      <c r="CL39" s="432"/>
      <c r="CN39" s="280">
        <f>SUM(CN37+CQ37)</f>
        <v>630</v>
      </c>
      <c r="CO39" s="500" t="s">
        <v>161</v>
      </c>
      <c r="CP39" s="501" t="s">
        <v>162</v>
      </c>
      <c r="CQ39" s="280">
        <f>SUM(CN38-CN39)</f>
        <v>0</v>
      </c>
      <c r="CV39" s="445"/>
      <c r="CW39" s="445"/>
      <c r="CX39" s="445"/>
      <c r="DA39" s="514">
        <v>35</v>
      </c>
      <c r="DB39" s="464" t="s">
        <v>562</v>
      </c>
      <c r="DC39" s="464" t="s">
        <v>510</v>
      </c>
    </row>
    <row r="40" spans="1:107" s="514" customFormat="1" ht="18.75" customHeight="1" x14ac:dyDescent="0.25">
      <c r="A40" s="432"/>
      <c r="B40" s="440"/>
      <c r="C40" s="488"/>
      <c r="D40" s="269"/>
      <c r="E40" s="269"/>
      <c r="F40" s="452" t="s">
        <v>194</v>
      </c>
      <c r="G40" s="489"/>
      <c r="H40" s="443"/>
      <c r="I40" s="440"/>
      <c r="J40" s="452" t="s">
        <v>195</v>
      </c>
      <c r="K40" s="269"/>
      <c r="L40" s="269"/>
      <c r="M40" s="488"/>
      <c r="N40" s="489"/>
      <c r="O40" s="443"/>
      <c r="P40" s="440"/>
      <c r="Q40" s="488"/>
      <c r="R40" s="269"/>
      <c r="S40" s="269"/>
      <c r="T40" s="483"/>
      <c r="U40" s="489"/>
      <c r="V40" s="443"/>
      <c r="W40" s="440"/>
      <c r="X40" s="452" t="s">
        <v>211</v>
      </c>
      <c r="Y40" s="269"/>
      <c r="Z40" s="269"/>
      <c r="AA40" s="452" t="s">
        <v>172</v>
      </c>
      <c r="AB40" s="489"/>
      <c r="AC40" s="443"/>
      <c r="AD40" s="440"/>
      <c r="AE40" s="483"/>
      <c r="AF40" s="269"/>
      <c r="AG40" s="269"/>
      <c r="AH40" s="488"/>
      <c r="AI40" s="489"/>
      <c r="AJ40" s="443"/>
      <c r="AK40" s="440"/>
      <c r="AL40" s="452" t="s">
        <v>210</v>
      </c>
      <c r="AM40" s="269"/>
      <c r="AN40" s="269"/>
      <c r="AO40" s="452" t="s">
        <v>212</v>
      </c>
      <c r="AP40" s="489"/>
      <c r="AQ40" s="443"/>
      <c r="AR40" s="440"/>
      <c r="AS40" s="488"/>
      <c r="AT40" s="269"/>
      <c r="AU40" s="269"/>
      <c r="AV40" s="488"/>
      <c r="AW40" s="489"/>
      <c r="AX40" s="443"/>
      <c r="AY40" s="440"/>
      <c r="AZ40" s="452" t="s">
        <v>627</v>
      </c>
      <c r="BA40" s="269"/>
      <c r="BB40" s="269"/>
      <c r="BC40" s="483"/>
      <c r="BD40" s="489"/>
      <c r="BE40" s="443"/>
      <c r="BF40" s="440"/>
      <c r="BG40" s="483"/>
      <c r="BH40" s="269"/>
      <c r="BI40" s="269"/>
      <c r="BJ40" s="488"/>
      <c r="BK40" s="489"/>
      <c r="BL40" s="443"/>
      <c r="BM40" s="440"/>
      <c r="BN40" s="452" t="s">
        <v>209</v>
      </c>
      <c r="BO40" s="269"/>
      <c r="BP40" s="269"/>
      <c r="BQ40" s="488"/>
      <c r="BR40" s="489"/>
      <c r="BS40" s="443"/>
      <c r="BT40" s="440"/>
      <c r="BU40" s="483"/>
      <c r="BV40" s="269"/>
      <c r="BW40" s="269"/>
      <c r="BX40" s="488"/>
      <c r="BY40" s="489"/>
      <c r="BZ40" s="443"/>
      <c r="CA40" s="440"/>
      <c r="CB40" s="452" t="s">
        <v>625</v>
      </c>
      <c r="CC40" s="269"/>
      <c r="CD40" s="269"/>
      <c r="CE40" s="488"/>
      <c r="CF40" s="489"/>
      <c r="CG40" s="432"/>
      <c r="CH40" s="263">
        <v>36</v>
      </c>
      <c r="CI40" s="281"/>
      <c r="CJ40" s="281"/>
      <c r="CK40" s="444"/>
      <c r="CL40" s="432"/>
      <c r="CN40" s="263" t="s">
        <v>163</v>
      </c>
      <c r="CO40" s="263"/>
      <c r="CP40" s="263"/>
      <c r="CV40" s="445"/>
      <c r="CW40" s="445"/>
      <c r="CX40" s="445"/>
      <c r="DA40" s="514">
        <v>36</v>
      </c>
      <c r="DB40" s="464" t="s">
        <v>558</v>
      </c>
      <c r="DC40" s="464" t="s">
        <v>175</v>
      </c>
    </row>
    <row r="41" spans="1:107" s="514" customFormat="1" ht="18.75" customHeight="1" x14ac:dyDescent="0.25">
      <c r="A41" s="454"/>
      <c r="C41" s="276" t="s">
        <v>157</v>
      </c>
      <c r="D41" s="276">
        <v>0</v>
      </c>
      <c r="E41" s="263"/>
      <c r="F41" s="455" t="s">
        <v>157</v>
      </c>
      <c r="G41" s="263">
        <f>E37</f>
        <v>0</v>
      </c>
      <c r="H41" s="432"/>
      <c r="J41" s="276" t="s">
        <v>157</v>
      </c>
      <c r="K41" s="276">
        <v>0</v>
      </c>
      <c r="L41" s="263"/>
      <c r="M41" s="455" t="s">
        <v>157</v>
      </c>
      <c r="N41" s="263">
        <f>L37</f>
        <v>3</v>
      </c>
      <c r="O41" s="432"/>
      <c r="Q41" s="276" t="s">
        <v>157</v>
      </c>
      <c r="R41" s="276">
        <v>0</v>
      </c>
      <c r="S41" s="263"/>
      <c r="T41" s="455" t="s">
        <v>157</v>
      </c>
      <c r="U41" s="263">
        <f>S37</f>
        <v>3</v>
      </c>
      <c r="V41" s="432"/>
      <c r="X41" s="276" t="s">
        <v>157</v>
      </c>
      <c r="Y41" s="276">
        <v>0</v>
      </c>
      <c r="Z41" s="263"/>
      <c r="AA41" s="455" t="s">
        <v>157</v>
      </c>
      <c r="AB41" s="263">
        <f>Z37</f>
        <v>3</v>
      </c>
      <c r="AC41" s="454"/>
      <c r="AE41" s="276" t="s">
        <v>157</v>
      </c>
      <c r="AF41" s="276">
        <v>0</v>
      </c>
      <c r="AG41" s="263"/>
      <c r="AH41" s="455" t="s">
        <v>157</v>
      </c>
      <c r="AI41" s="263">
        <f>AG37</f>
        <v>0</v>
      </c>
      <c r="AJ41" s="432"/>
      <c r="AL41" s="276" t="s">
        <v>157</v>
      </c>
      <c r="AM41" s="276">
        <v>0</v>
      </c>
      <c r="AN41" s="263"/>
      <c r="AO41" s="455" t="s">
        <v>157</v>
      </c>
      <c r="AP41" s="263">
        <f>AN37</f>
        <v>3</v>
      </c>
      <c r="AQ41" s="432"/>
      <c r="AS41" s="276" t="s">
        <v>157</v>
      </c>
      <c r="AT41" s="276">
        <v>0</v>
      </c>
      <c r="AU41" s="263"/>
      <c r="AV41" s="455" t="s">
        <v>157</v>
      </c>
      <c r="AW41" s="263">
        <f>AU37</f>
        <v>3</v>
      </c>
      <c r="AX41" s="432"/>
      <c r="AZ41" s="276" t="s">
        <v>157</v>
      </c>
      <c r="BA41" s="276">
        <v>0</v>
      </c>
      <c r="BB41" s="263"/>
      <c r="BC41" s="455" t="s">
        <v>157</v>
      </c>
      <c r="BD41" s="263">
        <f>BB37</f>
        <v>3</v>
      </c>
      <c r="BE41" s="432"/>
      <c r="BG41" s="276" t="s">
        <v>157</v>
      </c>
      <c r="BH41" s="276">
        <v>0</v>
      </c>
      <c r="BI41" s="263"/>
      <c r="BJ41" s="455" t="s">
        <v>157</v>
      </c>
      <c r="BK41" s="263">
        <f>BI37</f>
        <v>3</v>
      </c>
      <c r="BL41" s="432"/>
      <c r="BN41" s="276" t="s">
        <v>157</v>
      </c>
      <c r="BO41" s="276">
        <v>0</v>
      </c>
      <c r="BP41" s="263"/>
      <c r="BQ41" s="455" t="s">
        <v>157</v>
      </c>
      <c r="BR41" s="263">
        <f>BP37</f>
        <v>3</v>
      </c>
      <c r="BS41" s="454"/>
      <c r="BU41" s="276" t="s">
        <v>157</v>
      </c>
      <c r="BV41" s="276">
        <v>0</v>
      </c>
      <c r="BW41" s="263"/>
      <c r="BX41" s="455" t="s">
        <v>157</v>
      </c>
      <c r="BY41" s="263">
        <f>BW37</f>
        <v>3</v>
      </c>
      <c r="BZ41" s="432"/>
      <c r="CB41" s="276" t="s">
        <v>157</v>
      </c>
      <c r="CC41" s="276">
        <v>0</v>
      </c>
      <c r="CD41" s="263"/>
      <c r="CE41" s="455" t="s">
        <v>157</v>
      </c>
      <c r="CF41" s="263">
        <f>CD37</f>
        <v>3</v>
      </c>
      <c r="CG41" s="454"/>
      <c r="CH41" s="263">
        <v>37</v>
      </c>
      <c r="CI41" s="481"/>
      <c r="CJ41" s="481"/>
      <c r="CK41" s="444"/>
      <c r="CL41" s="454"/>
      <c r="CN41" s="495">
        <f t="shared" ref="CN41:CN47" si="54">SUM(CQ51:CT51)</f>
        <v>7</v>
      </c>
      <c r="CO41" s="274" t="str">
        <f>CO30</f>
        <v>West Virginia</v>
      </c>
      <c r="CP41" s="274" t="str">
        <f>CP30</f>
        <v>Virginia Tech</v>
      </c>
      <c r="CQ41" s="495">
        <f>SUM(CQ58:CT58)</f>
        <v>4</v>
      </c>
      <c r="CV41" s="445"/>
      <c r="CW41" s="445" t="s">
        <v>1</v>
      </c>
      <c r="CX41" s="445"/>
      <c r="DA41" s="514">
        <v>37</v>
      </c>
      <c r="DB41" s="464" t="s">
        <v>559</v>
      </c>
      <c r="DC41" s="464" t="s">
        <v>547</v>
      </c>
    </row>
    <row r="42" spans="1:107" s="514" customFormat="1" ht="18.75" customHeight="1" x14ac:dyDescent="0.25">
      <c r="A42" s="454"/>
      <c r="B42" s="457">
        <v>16</v>
      </c>
      <c r="C42" s="284" t="s">
        <v>687</v>
      </c>
      <c r="D42" s="270">
        <f>_xlfn.IFNA(IF(MATCH(C42, $CO$5:$CO$14, 0)&gt;0, $B42), 0)</f>
        <v>0</v>
      </c>
      <c r="E42" s="269"/>
      <c r="F42" s="461" t="s">
        <v>693</v>
      </c>
      <c r="G42" s="270">
        <f>_xlfn.IFNA(IF(MATCH(F42, $CO$5:$CO$14, 0)&gt;0, $B42), 0)</f>
        <v>0</v>
      </c>
      <c r="H42" s="456"/>
      <c r="I42" s="457">
        <v>16</v>
      </c>
      <c r="J42" s="459" t="s">
        <v>684</v>
      </c>
      <c r="K42" s="270">
        <f>_xlfn.IFNA(IF(MATCH(J42, $CO$5:$CO$14, 0)&gt;0, $B42), 0)</f>
        <v>0</v>
      </c>
      <c r="L42" s="269"/>
      <c r="M42" s="461" t="s">
        <v>690</v>
      </c>
      <c r="N42" s="270">
        <f>_xlfn.IFNA(IF(MATCH(M42, $CO$5:$CO$14, 0)&gt;0, $B42), 0)</f>
        <v>16</v>
      </c>
      <c r="O42" s="443"/>
      <c r="P42" s="457">
        <v>16</v>
      </c>
      <c r="Q42" s="461" t="s">
        <v>690</v>
      </c>
      <c r="R42" s="270">
        <f>_xlfn.IFNA(IF(MATCH(Q42, $CO$5:$CO$14, 0)&gt;0, $B42), 0)</f>
        <v>16</v>
      </c>
      <c r="S42" s="269"/>
      <c r="T42" s="459" t="s">
        <v>680</v>
      </c>
      <c r="U42" s="270">
        <f>_xlfn.IFNA(IF(MATCH(T42, $CO$5:$CO$14, 0)&gt;0, $B42), 0)</f>
        <v>0</v>
      </c>
      <c r="V42" s="456"/>
      <c r="W42" s="457">
        <v>16</v>
      </c>
      <c r="X42" s="461" t="s">
        <v>663</v>
      </c>
      <c r="Y42" s="270">
        <f>_xlfn.IFNA(IF(MATCH(X42, $CO$5:$CO$14, 0)&gt;0, $B42), 0)</f>
        <v>0</v>
      </c>
      <c r="Z42" s="269"/>
      <c r="AA42" s="460" t="s">
        <v>684</v>
      </c>
      <c r="AB42" s="270">
        <f>_xlfn.IFNA(IF(MATCH(AA42, $CO$5:$CO$14, 0)&gt;0, $B42), 0)</f>
        <v>0</v>
      </c>
      <c r="AC42" s="456"/>
      <c r="AD42" s="457">
        <v>16</v>
      </c>
      <c r="AE42" s="544" t="s">
        <v>681</v>
      </c>
      <c r="AF42" s="270">
        <f>_xlfn.IFNA(IF(MATCH(AE42, $CO$5:$CO$14, 0)&gt;0, $B42), 0)</f>
        <v>0</v>
      </c>
      <c r="AG42" s="269"/>
      <c r="AH42" s="459" t="s">
        <v>689</v>
      </c>
      <c r="AI42" s="270">
        <f>_xlfn.IFNA(IF(MATCH(AH42, $CO$5:$CO$14, 0)&gt;0, $B42), 0)</f>
        <v>0</v>
      </c>
      <c r="AJ42" s="456"/>
      <c r="AK42" s="457">
        <v>16</v>
      </c>
      <c r="AL42" s="490" t="s">
        <v>689</v>
      </c>
      <c r="AM42" s="270">
        <f>_xlfn.IFNA(IF(MATCH(AL42, $CO$5:$CO$14, 0)&gt;0, $B42), 0)</f>
        <v>0</v>
      </c>
      <c r="AN42" s="269"/>
      <c r="AO42" s="459" t="s">
        <v>684</v>
      </c>
      <c r="AP42" s="270">
        <f>_xlfn.IFNA(IF(MATCH(AO42, $CO$5:$CO$14, 0)&gt;0, $B42), 0)</f>
        <v>0</v>
      </c>
      <c r="AQ42" s="456"/>
      <c r="AR42" s="457">
        <v>16</v>
      </c>
      <c r="AS42" s="461" t="s">
        <v>686</v>
      </c>
      <c r="AT42" s="270">
        <f>_xlfn.IFNA(IF(MATCH(AS42, $CO$5:$CO$14, 0)&gt;0, $B42), 0)</f>
        <v>0</v>
      </c>
      <c r="AU42" s="269"/>
      <c r="AV42" s="461" t="s">
        <v>695</v>
      </c>
      <c r="AW42" s="270">
        <f>_xlfn.IFNA(IF(MATCH(AV42, $CO$5:$CO$14, 0)&gt;0, $B42), 0)</f>
        <v>0</v>
      </c>
      <c r="AX42" s="456"/>
      <c r="AY42" s="457">
        <v>16</v>
      </c>
      <c r="AZ42" s="461" t="s">
        <v>688</v>
      </c>
      <c r="BA42" s="270">
        <f>_xlfn.IFNA(IF(MATCH(AZ42, $CO$5:$CO$14, 0)&gt;0, $B42), 0)</f>
        <v>16</v>
      </c>
      <c r="BB42" s="269"/>
      <c r="BC42" s="459" t="s">
        <v>684</v>
      </c>
      <c r="BD42" s="270">
        <f>_xlfn.IFNA(IF(MATCH(BC42, $CO$5:$CO$14, 0)&gt;0, $B42), 0)</f>
        <v>0</v>
      </c>
      <c r="BE42" s="456"/>
      <c r="BF42" s="457">
        <v>16</v>
      </c>
      <c r="BG42" s="461" t="s">
        <v>690</v>
      </c>
      <c r="BH42" s="270">
        <f>_xlfn.IFNA(IF(MATCH(BG42, $CO$5:$CO$14, 0)&gt;0, $B42), 0)</f>
        <v>16</v>
      </c>
      <c r="BI42" s="269"/>
      <c r="BJ42" s="459" t="s">
        <v>681</v>
      </c>
      <c r="BK42" s="270">
        <f>_xlfn.IFNA(IF(MATCH(BJ42, $CO$5:$CO$14, 0)&gt;0, $B42), 0)</f>
        <v>0</v>
      </c>
      <c r="BL42" s="454"/>
      <c r="BM42" s="457">
        <v>16</v>
      </c>
      <c r="BN42" s="459" t="s">
        <v>683</v>
      </c>
      <c r="BO42" s="270">
        <f>_xlfn.IFNA(IF(MATCH(BN42, $CO$5:$CO$14, 0)&gt;0, $B42), 0)</f>
        <v>0</v>
      </c>
      <c r="BP42" s="269"/>
      <c r="BQ42" s="459" t="s">
        <v>680</v>
      </c>
      <c r="BR42" s="270">
        <f>_xlfn.IFNA(IF(MATCH(BQ42, $CO$5:$CO$14, 0)&gt;0, $B42), 0)</f>
        <v>0</v>
      </c>
      <c r="BS42" s="454"/>
      <c r="BT42" s="457">
        <v>16</v>
      </c>
      <c r="BU42" s="461" t="s">
        <v>693</v>
      </c>
      <c r="BV42" s="270">
        <f>_xlfn.IFNA(IF(MATCH(BU42, $CO$5:$CO$14, 0)&gt;0, $B42), 0)</f>
        <v>0</v>
      </c>
      <c r="BW42" s="269"/>
      <c r="BX42" s="459" t="s">
        <v>684</v>
      </c>
      <c r="BY42" s="270">
        <f>_xlfn.IFNA(IF(MATCH(BX42, $CO$5:$CO$14, 0)&gt;0, $B42), 0)</f>
        <v>0</v>
      </c>
      <c r="BZ42" s="454"/>
      <c r="CA42" s="457">
        <v>16</v>
      </c>
      <c r="CB42" s="283" t="s">
        <v>691</v>
      </c>
      <c r="CC42" s="270">
        <f>_xlfn.IFNA(IF(MATCH(CB42, $CO$5:$CO$14, 0)&gt;0, $B42), 0)</f>
        <v>0</v>
      </c>
      <c r="CD42" s="269"/>
      <c r="CE42" s="459" t="s">
        <v>680</v>
      </c>
      <c r="CF42" s="270">
        <f>_xlfn.IFNA(IF(MATCH(CE42, $CO$5:$CO$14, 0)&gt;0, $B42), 0)</f>
        <v>0</v>
      </c>
      <c r="CG42" s="454"/>
      <c r="CH42" s="263">
        <v>38</v>
      </c>
      <c r="CI42" s="481"/>
      <c r="CJ42" s="481"/>
      <c r="CK42" s="444"/>
      <c r="CL42" s="454"/>
      <c r="CN42" s="495">
        <f t="shared" si="54"/>
        <v>14</v>
      </c>
      <c r="CO42" s="274" t="str">
        <f t="shared" ref="CO42:CP47" si="55">CO31</f>
        <v>Coastal Carolina</v>
      </c>
      <c r="CP42" s="274" t="str">
        <f t="shared" si="55"/>
        <v>Georgia State</v>
      </c>
      <c r="CQ42" s="495">
        <f t="shared" ref="CQ42:CQ47" si="56">SUM(CQ59:CT59)</f>
        <v>0</v>
      </c>
      <c r="CV42" s="445"/>
      <c r="CW42" s="445"/>
      <c r="CX42" s="445"/>
      <c r="DA42" s="514">
        <v>38</v>
      </c>
      <c r="DB42" s="466" t="s">
        <v>571</v>
      </c>
      <c r="DC42" s="466" t="s">
        <v>80</v>
      </c>
    </row>
    <row r="43" spans="1:107" s="514" customFormat="1" ht="18.75" customHeight="1" x14ac:dyDescent="0.25">
      <c r="A43" s="454"/>
      <c r="B43" s="457">
        <v>13</v>
      </c>
      <c r="C43" s="284" t="s">
        <v>689</v>
      </c>
      <c r="D43" s="270">
        <f t="shared" ref="D43:D45" si="57">_xlfn.IFNA(IF(MATCH(C43, $CO$5:$CO$14, 0)&gt;0, $B43), 0)</f>
        <v>0</v>
      </c>
      <c r="E43" s="269"/>
      <c r="F43" s="461" t="s">
        <v>695</v>
      </c>
      <c r="G43" s="270">
        <f t="shared" ref="G43:G45" si="58">_xlfn.IFNA(IF(MATCH(F43, $CO$5:$CO$14, 0)&gt;0, $B43), 0)</f>
        <v>0</v>
      </c>
      <c r="H43" s="456"/>
      <c r="I43" s="457">
        <v>13</v>
      </c>
      <c r="J43" s="459" t="s">
        <v>680</v>
      </c>
      <c r="K43" s="270">
        <f t="shared" ref="K43:K45" si="59">_xlfn.IFNA(IF(MATCH(J43, $CO$5:$CO$14, 0)&gt;0, $B43), 0)</f>
        <v>0</v>
      </c>
      <c r="L43" s="269"/>
      <c r="M43" s="461" t="s">
        <v>693</v>
      </c>
      <c r="N43" s="270">
        <f t="shared" ref="N43:N45" si="60">_xlfn.IFNA(IF(MATCH(M43, $CO$5:$CO$14, 0)&gt;0, $B43), 0)</f>
        <v>0</v>
      </c>
      <c r="O43" s="443"/>
      <c r="P43" s="457">
        <v>13</v>
      </c>
      <c r="Q43" s="461" t="s">
        <v>686</v>
      </c>
      <c r="R43" s="270">
        <f t="shared" ref="R43:R45" si="61">_xlfn.IFNA(IF(MATCH(Q43, $CO$5:$CO$14, 0)&gt;0, $B43), 0)</f>
        <v>0</v>
      </c>
      <c r="S43" s="269"/>
      <c r="T43" s="459" t="s">
        <v>683</v>
      </c>
      <c r="U43" s="270">
        <f t="shared" ref="U43:U45" si="62">_xlfn.IFNA(IF(MATCH(T43, $CO$5:$CO$14, 0)&gt;0, $B43), 0)</f>
        <v>0</v>
      </c>
      <c r="V43" s="456"/>
      <c r="W43" s="457">
        <v>13</v>
      </c>
      <c r="X43" s="461" t="s">
        <v>693</v>
      </c>
      <c r="Y43" s="270">
        <f t="shared" ref="Y43:Y45" si="63">_xlfn.IFNA(IF(MATCH(X43, $CO$5:$CO$14, 0)&gt;0, $B43), 0)</f>
        <v>0</v>
      </c>
      <c r="Z43" s="269"/>
      <c r="AA43" s="460" t="s">
        <v>680</v>
      </c>
      <c r="AB43" s="270">
        <f t="shared" ref="AB43:AB45" si="64">_xlfn.IFNA(IF(MATCH(AA43, $CO$5:$CO$14, 0)&gt;0, $B43), 0)</f>
        <v>0</v>
      </c>
      <c r="AC43" s="456"/>
      <c r="AD43" s="457">
        <v>13</v>
      </c>
      <c r="AE43" s="544" t="s">
        <v>683</v>
      </c>
      <c r="AF43" s="270">
        <f t="shared" ref="AF43:AF45" si="65">_xlfn.IFNA(IF(MATCH(AE43, $CO$5:$CO$14, 0)&gt;0, $B43), 0)</f>
        <v>0</v>
      </c>
      <c r="AG43" s="269"/>
      <c r="AH43" s="459" t="s">
        <v>687</v>
      </c>
      <c r="AI43" s="270">
        <f t="shared" ref="AI43:AI45" si="66">_xlfn.IFNA(IF(MATCH(AH43, $CO$5:$CO$14, 0)&gt;0, $B43), 0)</f>
        <v>0</v>
      </c>
      <c r="AJ43" s="456"/>
      <c r="AK43" s="457">
        <v>13</v>
      </c>
      <c r="AL43" s="490" t="s">
        <v>680</v>
      </c>
      <c r="AM43" s="270">
        <f t="shared" ref="AM43:AM45" si="67">_xlfn.IFNA(IF(MATCH(AL43, $CO$5:$CO$14, 0)&gt;0, $B43), 0)</f>
        <v>0</v>
      </c>
      <c r="AN43" s="269"/>
      <c r="AO43" s="459" t="s">
        <v>680</v>
      </c>
      <c r="AP43" s="270">
        <f t="shared" ref="AP43:AP45" si="68">_xlfn.IFNA(IF(MATCH(AO43, $CO$5:$CO$14, 0)&gt;0, $B43), 0)</f>
        <v>0</v>
      </c>
      <c r="AQ43" s="456"/>
      <c r="AR43" s="457">
        <v>13</v>
      </c>
      <c r="AS43" s="461" t="s">
        <v>690</v>
      </c>
      <c r="AT43" s="270">
        <f t="shared" ref="AT43:AT45" si="69">_xlfn.IFNA(IF(MATCH(AS43, $CO$5:$CO$14, 0)&gt;0, $B43), 0)</f>
        <v>13</v>
      </c>
      <c r="AU43" s="269"/>
      <c r="AV43" s="459" t="s">
        <v>684</v>
      </c>
      <c r="AW43" s="270">
        <f t="shared" ref="AW43:AW45" si="70">_xlfn.IFNA(IF(MATCH(AV43, $CO$5:$CO$14, 0)&gt;0, $B43), 0)</f>
        <v>0</v>
      </c>
      <c r="AX43" s="456"/>
      <c r="AY43" s="457">
        <v>13</v>
      </c>
      <c r="AZ43" s="459" t="s">
        <v>687</v>
      </c>
      <c r="BA43" s="270">
        <f t="shared" ref="BA43:BA45" si="71">_xlfn.IFNA(IF(MATCH(AZ43, $CO$5:$CO$14, 0)&gt;0, $B43), 0)</f>
        <v>0</v>
      </c>
      <c r="BB43" s="269"/>
      <c r="BC43" s="459" t="s">
        <v>687</v>
      </c>
      <c r="BD43" s="270">
        <f t="shared" ref="BD43:BD45" si="72">_xlfn.IFNA(IF(MATCH(BC43, $CO$5:$CO$14, 0)&gt;0, $B43), 0)</f>
        <v>0</v>
      </c>
      <c r="BE43" s="456"/>
      <c r="BF43" s="457">
        <v>13</v>
      </c>
      <c r="BG43" s="461" t="s">
        <v>693</v>
      </c>
      <c r="BH43" s="270">
        <f t="shared" ref="BH43:BH45" si="73">_xlfn.IFNA(IF(MATCH(BG43, $CO$5:$CO$14, 0)&gt;0, $B43), 0)</f>
        <v>0</v>
      </c>
      <c r="BI43" s="269"/>
      <c r="BJ43" s="459" t="s">
        <v>687</v>
      </c>
      <c r="BK43" s="270">
        <f t="shared" ref="BK43:BK45" si="74">_xlfn.IFNA(IF(MATCH(BJ43, $CO$5:$CO$14, 0)&gt;0, $B43), 0)</f>
        <v>0</v>
      </c>
      <c r="BL43" s="454"/>
      <c r="BM43" s="457">
        <v>13</v>
      </c>
      <c r="BN43" s="459" t="s">
        <v>681</v>
      </c>
      <c r="BO43" s="270">
        <f t="shared" ref="BO43:BO45" si="75">_xlfn.IFNA(IF(MATCH(BN43, $CO$5:$CO$14, 0)&gt;0, $B43), 0)</f>
        <v>0</v>
      </c>
      <c r="BP43" s="269"/>
      <c r="BQ43" s="461" t="s">
        <v>693</v>
      </c>
      <c r="BR43" s="270">
        <f t="shared" ref="BR43:BR45" si="76">_xlfn.IFNA(IF(MATCH(BQ43, $CO$5:$CO$14, 0)&gt;0, $B43), 0)</f>
        <v>0</v>
      </c>
      <c r="BS43" s="454"/>
      <c r="BT43" s="457">
        <v>13</v>
      </c>
      <c r="BU43" s="461" t="s">
        <v>663</v>
      </c>
      <c r="BV43" s="270">
        <f t="shared" ref="BV43:BV45" si="77">_xlfn.IFNA(IF(MATCH(BU43, $CO$5:$CO$14, 0)&gt;0, $B43), 0)</f>
        <v>0</v>
      </c>
      <c r="BW43" s="269"/>
      <c r="BX43" s="459" t="s">
        <v>680</v>
      </c>
      <c r="BY43" s="270">
        <f t="shared" ref="BY43:BY45" si="78">_xlfn.IFNA(IF(MATCH(BX43, $CO$5:$CO$14, 0)&gt;0, $B43), 0)</f>
        <v>0</v>
      </c>
      <c r="BZ43" s="454"/>
      <c r="CA43" s="457">
        <v>13</v>
      </c>
      <c r="CB43" s="283" t="s">
        <v>690</v>
      </c>
      <c r="CC43" s="270">
        <f t="shared" ref="CC43:CC45" si="79">_xlfn.IFNA(IF(MATCH(CB43, $CO$5:$CO$14, 0)&gt;0, $B43), 0)</f>
        <v>13</v>
      </c>
      <c r="CD43" s="269"/>
      <c r="CE43" s="459" t="s">
        <v>681</v>
      </c>
      <c r="CF43" s="270">
        <f t="shared" ref="CF43:CF45" si="80">_xlfn.IFNA(IF(MATCH(CE43, $CO$5:$CO$14, 0)&gt;0, $B43), 0)</f>
        <v>0</v>
      </c>
      <c r="CG43" s="454"/>
      <c r="CH43" s="263">
        <v>39</v>
      </c>
      <c r="CI43" s="481"/>
      <c r="CJ43" s="481"/>
      <c r="CK43" s="444"/>
      <c r="CL43" s="454"/>
      <c r="CN43" s="495">
        <f t="shared" si="54"/>
        <v>6</v>
      </c>
      <c r="CO43" s="274" t="str">
        <f t="shared" si="55"/>
        <v>Notre Dame</v>
      </c>
      <c r="CP43" s="274" t="str">
        <f t="shared" si="55"/>
        <v>North Carolina</v>
      </c>
      <c r="CQ43" s="495">
        <f t="shared" si="56"/>
        <v>9</v>
      </c>
      <c r="CV43" s="445"/>
      <c r="CW43" s="445" t="s">
        <v>1</v>
      </c>
      <c r="CX43" s="445"/>
      <c r="DA43" s="514">
        <v>39</v>
      </c>
      <c r="DB43" s="466" t="s">
        <v>524</v>
      </c>
      <c r="DC43" s="466" t="s">
        <v>570</v>
      </c>
    </row>
    <row r="44" spans="1:107" s="514" customFormat="1" ht="18.75" customHeight="1" x14ac:dyDescent="0.25">
      <c r="A44" s="462"/>
      <c r="B44" s="457">
        <v>10</v>
      </c>
      <c r="C44" s="284" t="s">
        <v>684</v>
      </c>
      <c r="D44" s="270">
        <f t="shared" si="57"/>
        <v>0</v>
      </c>
      <c r="E44" s="269"/>
      <c r="F44" s="459" t="s">
        <v>684</v>
      </c>
      <c r="G44" s="270">
        <f t="shared" si="58"/>
        <v>0</v>
      </c>
      <c r="H44" s="463"/>
      <c r="I44" s="457">
        <v>10</v>
      </c>
      <c r="J44" s="459" t="s">
        <v>689</v>
      </c>
      <c r="K44" s="270">
        <f t="shared" si="59"/>
        <v>0</v>
      </c>
      <c r="L44" s="269"/>
      <c r="M44" s="461" t="s">
        <v>696</v>
      </c>
      <c r="N44" s="270">
        <f t="shared" si="60"/>
        <v>0</v>
      </c>
      <c r="O44" s="443"/>
      <c r="P44" s="457">
        <v>10</v>
      </c>
      <c r="Q44" s="458" t="s">
        <v>692</v>
      </c>
      <c r="R44" s="451">
        <v>0</v>
      </c>
      <c r="S44" s="269"/>
      <c r="T44" s="459" t="s">
        <v>681</v>
      </c>
      <c r="U44" s="270">
        <f t="shared" si="62"/>
        <v>0</v>
      </c>
      <c r="V44" s="463"/>
      <c r="W44" s="457">
        <v>10</v>
      </c>
      <c r="X44" s="461" t="s">
        <v>688</v>
      </c>
      <c r="Y44" s="270">
        <f t="shared" si="63"/>
        <v>10</v>
      </c>
      <c r="Z44" s="269"/>
      <c r="AA44" s="460" t="s">
        <v>689</v>
      </c>
      <c r="AB44" s="270">
        <f t="shared" si="64"/>
        <v>0</v>
      </c>
      <c r="AC44" s="463"/>
      <c r="AD44" s="457">
        <v>10</v>
      </c>
      <c r="AE44" s="544" t="s">
        <v>687</v>
      </c>
      <c r="AF44" s="270">
        <f t="shared" si="65"/>
        <v>0</v>
      </c>
      <c r="AG44" s="269"/>
      <c r="AH44" s="459" t="s">
        <v>683</v>
      </c>
      <c r="AI44" s="270">
        <f t="shared" si="66"/>
        <v>0</v>
      </c>
      <c r="AJ44" s="463"/>
      <c r="AK44" s="457">
        <v>10</v>
      </c>
      <c r="AL44" s="490" t="s">
        <v>684</v>
      </c>
      <c r="AM44" s="270">
        <f t="shared" si="67"/>
        <v>0</v>
      </c>
      <c r="AN44" s="269"/>
      <c r="AO44" s="459" t="s">
        <v>681</v>
      </c>
      <c r="AP44" s="270">
        <f t="shared" si="68"/>
        <v>0</v>
      </c>
      <c r="AQ44" s="463"/>
      <c r="AR44" s="457">
        <v>10</v>
      </c>
      <c r="AS44" s="461" t="s">
        <v>685</v>
      </c>
      <c r="AT44" s="270">
        <f t="shared" si="69"/>
        <v>0</v>
      </c>
      <c r="AU44" s="269"/>
      <c r="AV44" s="459" t="s">
        <v>689</v>
      </c>
      <c r="AW44" s="270">
        <f t="shared" si="70"/>
        <v>0</v>
      </c>
      <c r="AX44" s="463"/>
      <c r="AY44" s="457">
        <v>10</v>
      </c>
      <c r="AZ44" s="459" t="s">
        <v>684</v>
      </c>
      <c r="BA44" s="270">
        <f t="shared" si="71"/>
        <v>0</v>
      </c>
      <c r="BB44" s="269"/>
      <c r="BC44" s="461" t="s">
        <v>690</v>
      </c>
      <c r="BD44" s="270">
        <f t="shared" si="72"/>
        <v>10</v>
      </c>
      <c r="BE44" s="463"/>
      <c r="BF44" s="457">
        <v>10</v>
      </c>
      <c r="BG44" s="461" t="s">
        <v>688</v>
      </c>
      <c r="BH44" s="270">
        <f t="shared" si="73"/>
        <v>10</v>
      </c>
      <c r="BI44" s="269"/>
      <c r="BJ44" s="461" t="s">
        <v>690</v>
      </c>
      <c r="BK44" s="270">
        <f t="shared" si="74"/>
        <v>10</v>
      </c>
      <c r="BL44" s="462"/>
      <c r="BM44" s="457">
        <v>10</v>
      </c>
      <c r="BN44" s="459" t="s">
        <v>687</v>
      </c>
      <c r="BO44" s="270">
        <f t="shared" si="75"/>
        <v>0</v>
      </c>
      <c r="BP44" s="269"/>
      <c r="BQ44" s="459" t="s">
        <v>684</v>
      </c>
      <c r="BR44" s="270">
        <f t="shared" si="76"/>
        <v>0</v>
      </c>
      <c r="BS44" s="462"/>
      <c r="BT44" s="457">
        <v>10</v>
      </c>
      <c r="BU44" s="461" t="s">
        <v>688</v>
      </c>
      <c r="BV44" s="270">
        <f t="shared" si="77"/>
        <v>10</v>
      </c>
      <c r="BW44" s="269"/>
      <c r="BX44" s="459" t="s">
        <v>689</v>
      </c>
      <c r="BY44" s="270">
        <f t="shared" si="78"/>
        <v>0</v>
      </c>
      <c r="BZ44" s="462"/>
      <c r="CA44" s="457">
        <v>10</v>
      </c>
      <c r="CB44" s="283" t="s">
        <v>688</v>
      </c>
      <c r="CC44" s="270">
        <f t="shared" si="79"/>
        <v>10</v>
      </c>
      <c r="CD44" s="269"/>
      <c r="CE44" s="459" t="s">
        <v>683</v>
      </c>
      <c r="CF44" s="270">
        <f t="shared" si="80"/>
        <v>0</v>
      </c>
      <c r="CG44" s="462"/>
      <c r="CH44" s="263">
        <v>40</v>
      </c>
      <c r="CK44" s="444"/>
      <c r="CL44" s="462"/>
      <c r="CN44" s="495">
        <f t="shared" si="54"/>
        <v>7</v>
      </c>
      <c r="CO44" s="274" t="str">
        <f t="shared" si="55"/>
        <v>Minnesota</v>
      </c>
      <c r="CP44" s="274" t="str">
        <f t="shared" si="55"/>
        <v>Michigan State</v>
      </c>
      <c r="CQ44" s="495">
        <f t="shared" si="56"/>
        <v>11</v>
      </c>
      <c r="CV44" s="445"/>
      <c r="CW44" s="445"/>
      <c r="CX44" s="445"/>
      <c r="DA44" s="514">
        <v>40</v>
      </c>
      <c r="DB44" s="466" t="s">
        <v>573</v>
      </c>
      <c r="DC44" s="466" t="s">
        <v>84</v>
      </c>
    </row>
    <row r="45" spans="1:107" s="514" customFormat="1" ht="18.75" customHeight="1" x14ac:dyDescent="0.25">
      <c r="A45" s="462"/>
      <c r="B45" s="457">
        <v>7</v>
      </c>
      <c r="C45" s="283" t="s">
        <v>698</v>
      </c>
      <c r="D45" s="270">
        <f t="shared" si="57"/>
        <v>0</v>
      </c>
      <c r="E45" s="269"/>
      <c r="F45" s="459" t="s">
        <v>680</v>
      </c>
      <c r="G45" s="270">
        <f t="shared" si="58"/>
        <v>0</v>
      </c>
      <c r="H45" s="463"/>
      <c r="I45" s="457">
        <v>7</v>
      </c>
      <c r="J45" s="461" t="s">
        <v>663</v>
      </c>
      <c r="K45" s="270">
        <f t="shared" si="59"/>
        <v>0</v>
      </c>
      <c r="L45" s="269"/>
      <c r="M45" s="461" t="s">
        <v>685</v>
      </c>
      <c r="N45" s="270">
        <f t="shared" si="60"/>
        <v>0</v>
      </c>
      <c r="O45" s="443"/>
      <c r="P45" s="457">
        <v>7</v>
      </c>
      <c r="Q45" s="461" t="s">
        <v>693</v>
      </c>
      <c r="R45" s="270">
        <f t="shared" si="61"/>
        <v>0</v>
      </c>
      <c r="S45" s="269"/>
      <c r="T45" s="461" t="s">
        <v>688</v>
      </c>
      <c r="U45" s="270">
        <f t="shared" si="62"/>
        <v>7</v>
      </c>
      <c r="V45" s="463"/>
      <c r="W45" s="457">
        <v>7</v>
      </c>
      <c r="X45" s="460" t="s">
        <v>681</v>
      </c>
      <c r="Y45" s="270">
        <f t="shared" si="63"/>
        <v>0</v>
      </c>
      <c r="Z45" s="269"/>
      <c r="AA45" s="461" t="s">
        <v>693</v>
      </c>
      <c r="AB45" s="270">
        <f t="shared" si="64"/>
        <v>0</v>
      </c>
      <c r="AC45" s="463"/>
      <c r="AD45" s="457">
        <v>7</v>
      </c>
      <c r="AE45" s="494" t="s">
        <v>685</v>
      </c>
      <c r="AF45" s="270">
        <f t="shared" si="65"/>
        <v>0</v>
      </c>
      <c r="AG45" s="269"/>
      <c r="AH45" s="461" t="s">
        <v>697</v>
      </c>
      <c r="AI45" s="270">
        <f t="shared" si="66"/>
        <v>0</v>
      </c>
      <c r="AJ45" s="463"/>
      <c r="AK45" s="457">
        <v>7</v>
      </c>
      <c r="AL45" s="494" t="s">
        <v>690</v>
      </c>
      <c r="AM45" s="270">
        <f t="shared" si="67"/>
        <v>7</v>
      </c>
      <c r="AN45" s="269"/>
      <c r="AO45" s="461" t="s">
        <v>663</v>
      </c>
      <c r="AP45" s="270">
        <f t="shared" si="68"/>
        <v>0</v>
      </c>
      <c r="AQ45" s="463"/>
      <c r="AR45" s="457">
        <v>7</v>
      </c>
      <c r="AS45" s="461" t="s">
        <v>693</v>
      </c>
      <c r="AT45" s="270">
        <f t="shared" si="69"/>
        <v>0</v>
      </c>
      <c r="AU45" s="269"/>
      <c r="AV45" s="459" t="s">
        <v>680</v>
      </c>
      <c r="AW45" s="270">
        <f t="shared" si="70"/>
        <v>0</v>
      </c>
      <c r="AX45" s="463"/>
      <c r="AY45" s="457">
        <v>7</v>
      </c>
      <c r="AZ45" s="459" t="s">
        <v>681</v>
      </c>
      <c r="BA45" s="270">
        <f t="shared" si="71"/>
        <v>0</v>
      </c>
      <c r="BB45" s="269"/>
      <c r="BC45" s="458" t="s">
        <v>686</v>
      </c>
      <c r="BD45" s="451">
        <v>0</v>
      </c>
      <c r="BE45" s="463"/>
      <c r="BF45" s="457">
        <v>7</v>
      </c>
      <c r="BG45" s="459" t="s">
        <v>684</v>
      </c>
      <c r="BH45" s="270">
        <f t="shared" si="73"/>
        <v>0</v>
      </c>
      <c r="BI45" s="269"/>
      <c r="BJ45" s="461" t="s">
        <v>688</v>
      </c>
      <c r="BK45" s="270">
        <f t="shared" si="74"/>
        <v>7</v>
      </c>
      <c r="BL45" s="462"/>
      <c r="BM45" s="457">
        <v>7</v>
      </c>
      <c r="BN45" s="461" t="s">
        <v>685</v>
      </c>
      <c r="BO45" s="270">
        <f t="shared" si="75"/>
        <v>0</v>
      </c>
      <c r="BP45" s="269"/>
      <c r="BQ45" s="459" t="s">
        <v>689</v>
      </c>
      <c r="BR45" s="270">
        <f t="shared" si="76"/>
        <v>0</v>
      </c>
      <c r="BS45" s="462"/>
      <c r="BT45" s="457">
        <v>7</v>
      </c>
      <c r="BU45" s="459" t="s">
        <v>689</v>
      </c>
      <c r="BV45" s="270">
        <f t="shared" si="77"/>
        <v>0</v>
      </c>
      <c r="BW45" s="269"/>
      <c r="BX45" s="461" t="s">
        <v>693</v>
      </c>
      <c r="BY45" s="270">
        <f t="shared" si="78"/>
        <v>0</v>
      </c>
      <c r="BZ45" s="462"/>
      <c r="CA45" s="457">
        <v>7</v>
      </c>
      <c r="CB45" s="283" t="s">
        <v>693</v>
      </c>
      <c r="CC45" s="270">
        <f t="shared" si="79"/>
        <v>0</v>
      </c>
      <c r="CD45" s="269"/>
      <c r="CE45" s="461" t="s">
        <v>690</v>
      </c>
      <c r="CF45" s="270">
        <f t="shared" si="80"/>
        <v>7</v>
      </c>
      <c r="CG45" s="462"/>
      <c r="CH45" s="263">
        <v>41</v>
      </c>
      <c r="CI45" s="265"/>
      <c r="CJ45" s="265"/>
      <c r="CK45" s="444"/>
      <c r="CL45" s="462"/>
      <c r="CN45" s="495">
        <f t="shared" si="54"/>
        <v>3</v>
      </c>
      <c r="CO45" s="274" t="str">
        <f t="shared" si="55"/>
        <v>Arkansas State</v>
      </c>
      <c r="CP45" s="274" t="str">
        <f t="shared" si="55"/>
        <v>Old Dominion</v>
      </c>
      <c r="CQ45" s="495">
        <f t="shared" si="56"/>
        <v>12</v>
      </c>
      <c r="CV45" s="445"/>
      <c r="CW45" s="445"/>
      <c r="CX45" s="445"/>
      <c r="DA45" s="514">
        <v>41</v>
      </c>
      <c r="DB45" s="466" t="s">
        <v>75</v>
      </c>
      <c r="DC45" s="466" t="s">
        <v>79</v>
      </c>
    </row>
    <row r="46" spans="1:107" s="514" customFormat="1" ht="18.75" customHeight="1" x14ac:dyDescent="0.25">
      <c r="A46" s="462"/>
      <c r="B46" s="457">
        <v>6</v>
      </c>
      <c r="C46" s="458" t="s">
        <v>686</v>
      </c>
      <c r="D46" s="451">
        <v>0</v>
      </c>
      <c r="E46" s="269"/>
      <c r="F46" s="459" t="s">
        <v>689</v>
      </c>
      <c r="G46" s="270">
        <f>_xlfn.IFNA(IF(MATCH(F46, $CO$5:$CO$14, 0)&gt;0, $B46), 0)</f>
        <v>0</v>
      </c>
      <c r="H46" s="463"/>
      <c r="I46" s="457">
        <v>6</v>
      </c>
      <c r="J46" s="461" t="s">
        <v>693</v>
      </c>
      <c r="K46" s="270">
        <f>_xlfn.IFNA(IF(MATCH(J46, $CO$5:$CO$14, 0)&gt;0, $B46), 0)</f>
        <v>0</v>
      </c>
      <c r="L46" s="269"/>
      <c r="M46" s="459" t="s">
        <v>681</v>
      </c>
      <c r="N46" s="270">
        <f>_xlfn.IFNA(IF(MATCH(M46, $CO$5:$CO$14, 0)&gt;0, $B46), 0)</f>
        <v>0</v>
      </c>
      <c r="O46" s="443"/>
      <c r="P46" s="457">
        <v>6</v>
      </c>
      <c r="Q46" s="459" t="s">
        <v>687</v>
      </c>
      <c r="R46" s="270">
        <f>_xlfn.IFNA(IF(MATCH(Q46, $CO$5:$CO$14, 0)&gt;0, $B46), 0)</f>
        <v>0</v>
      </c>
      <c r="S46" s="269"/>
      <c r="T46" s="461" t="s">
        <v>663</v>
      </c>
      <c r="U46" s="270">
        <f>_xlfn.IFNA(IF(MATCH(T46, $CO$5:$CO$14, 0)&gt;0, $B46), 0)</f>
        <v>0</v>
      </c>
      <c r="V46" s="463"/>
      <c r="W46" s="457">
        <v>6</v>
      </c>
      <c r="X46" s="461" t="s">
        <v>686</v>
      </c>
      <c r="Y46" s="270">
        <f>_xlfn.IFNA(IF(MATCH(X46, $CO$5:$CO$14, 0)&gt;0, $B46), 0)</f>
        <v>0</v>
      </c>
      <c r="Z46" s="269"/>
      <c r="AA46" s="461" t="s">
        <v>695</v>
      </c>
      <c r="AB46" s="270">
        <f>_xlfn.IFNA(IF(MATCH(AA46, $CO$5:$CO$14, 0)&gt;0, $B46), 0)</f>
        <v>0</v>
      </c>
      <c r="AC46" s="463"/>
      <c r="AD46" s="457">
        <v>6</v>
      </c>
      <c r="AE46" s="494" t="s">
        <v>691</v>
      </c>
      <c r="AF46" s="270">
        <f>_xlfn.IFNA(IF(MATCH(AE46, $CO$5:$CO$14, 0)&gt;0, $B46), 0)</f>
        <v>0</v>
      </c>
      <c r="AG46" s="269"/>
      <c r="AH46" s="461" t="s">
        <v>685</v>
      </c>
      <c r="AI46" s="270">
        <f>_xlfn.IFNA(IF(MATCH(AH46, $CO$5:$CO$14, 0)&gt;0, $B46), 0)</f>
        <v>0</v>
      </c>
      <c r="AJ46" s="463"/>
      <c r="AK46" s="457">
        <v>6</v>
      </c>
      <c r="AL46" s="494" t="s">
        <v>693</v>
      </c>
      <c r="AM46" s="270">
        <f>_xlfn.IFNA(IF(MATCH(AL46, $CO$5:$CO$14, 0)&gt;0, $B46), 0)</f>
        <v>0</v>
      </c>
      <c r="AN46" s="269"/>
      <c r="AO46" s="461" t="s">
        <v>690</v>
      </c>
      <c r="AP46" s="270">
        <f>_xlfn.IFNA(IF(MATCH(AO46, $CO$5:$CO$14, 0)&gt;0, $B46), 0)</f>
        <v>6</v>
      </c>
      <c r="AQ46" s="463"/>
      <c r="AR46" s="457">
        <v>6</v>
      </c>
      <c r="AS46" s="460" t="s">
        <v>689</v>
      </c>
      <c r="AT46" s="270">
        <f>_xlfn.IFNA(IF(MATCH(AS46, $CO$5:$CO$14, 0)&gt;0, $B46), 0)</f>
        <v>0</v>
      </c>
      <c r="AU46" s="269"/>
      <c r="AV46" s="461" t="s">
        <v>693</v>
      </c>
      <c r="AW46" s="270">
        <f>_xlfn.IFNA(IF(MATCH(AV46, $CO$5:$CO$14, 0)&gt;0, $B46), 0)</f>
        <v>0</v>
      </c>
      <c r="AX46" s="463"/>
      <c r="AY46" s="457">
        <v>6</v>
      </c>
      <c r="AZ46" s="461" t="s">
        <v>698</v>
      </c>
      <c r="BA46" s="270">
        <f>_xlfn.IFNA(IF(MATCH(AZ46, $CO$5:$CO$14, 0)&gt;0, $B46), 0)</f>
        <v>0</v>
      </c>
      <c r="BB46" s="269"/>
      <c r="BC46" s="461" t="s">
        <v>697</v>
      </c>
      <c r="BD46" s="270">
        <f>_xlfn.IFNA(IF(MATCH(BC46, $CO$5:$CO$14, 0)&gt;0, $B46), 0)</f>
        <v>0</v>
      </c>
      <c r="BE46" s="463"/>
      <c r="BF46" s="457">
        <v>6</v>
      </c>
      <c r="BG46" s="461" t="s">
        <v>694</v>
      </c>
      <c r="BH46" s="270">
        <f>_xlfn.IFNA(IF(MATCH(BG46, $CO$5:$CO$14, 0)&gt;0, $B46), 0)</f>
        <v>0</v>
      </c>
      <c r="BI46" s="269"/>
      <c r="BJ46" s="459" t="s">
        <v>683</v>
      </c>
      <c r="BK46" s="270">
        <f>_xlfn.IFNA(IF(MATCH(BJ46, $CO$5:$CO$14, 0)&gt;0, $B46), 0)</f>
        <v>0</v>
      </c>
      <c r="BL46" s="462"/>
      <c r="BM46" s="457">
        <v>6</v>
      </c>
      <c r="BN46" s="458" t="s">
        <v>663</v>
      </c>
      <c r="BO46" s="451">
        <v>0</v>
      </c>
      <c r="BP46" s="269"/>
      <c r="BQ46" s="461" t="s">
        <v>688</v>
      </c>
      <c r="BR46" s="270">
        <f>_xlfn.IFNA(IF(MATCH(BQ46, $CO$5:$CO$14, 0)&gt;0, $B46), 0)</f>
        <v>6</v>
      </c>
      <c r="BS46" s="462"/>
      <c r="BT46" s="457">
        <v>6</v>
      </c>
      <c r="BU46" s="459" t="s">
        <v>684</v>
      </c>
      <c r="BV46" s="270">
        <f>_xlfn.IFNA(IF(MATCH(BU46, $CO$5:$CO$14, 0)&gt;0, $B46), 0)</f>
        <v>0</v>
      </c>
      <c r="BW46" s="269"/>
      <c r="BX46" s="461" t="s">
        <v>695</v>
      </c>
      <c r="BY46" s="270">
        <f>_xlfn.IFNA(IF(MATCH(BX46, $CO$5:$CO$14, 0)&gt;0, $B46), 0)</f>
        <v>0</v>
      </c>
      <c r="BZ46" s="462"/>
      <c r="CA46" s="457">
        <v>6</v>
      </c>
      <c r="CB46" s="284" t="s">
        <v>680</v>
      </c>
      <c r="CC46" s="270">
        <f>_xlfn.IFNA(IF(MATCH(CB46, $CO$5:$CO$14, 0)&gt;0, $B46), 0)</f>
        <v>0</v>
      </c>
      <c r="CD46" s="269"/>
      <c r="CE46" s="461" t="s">
        <v>697</v>
      </c>
      <c r="CF46" s="270">
        <f>_xlfn.IFNA(IF(MATCH(CE46, $CO$5:$CO$14, 0)&gt;0, $B46), 0)</f>
        <v>0</v>
      </c>
      <c r="CG46" s="462"/>
      <c r="CH46" s="263">
        <v>42</v>
      </c>
      <c r="CI46" s="481"/>
      <c r="CJ46" s="481"/>
      <c r="CK46" s="444"/>
      <c r="CL46" s="462"/>
      <c r="CN46" s="495">
        <f t="shared" si="54"/>
        <v>2</v>
      </c>
      <c r="CO46" s="274" t="str">
        <f t="shared" si="55"/>
        <v>Marshall</v>
      </c>
      <c r="CP46" s="274" t="str">
        <f t="shared" si="55"/>
        <v>Troy</v>
      </c>
      <c r="CQ46" s="495">
        <f t="shared" si="56"/>
        <v>0</v>
      </c>
      <c r="CV46" s="445"/>
      <c r="CW46" s="445"/>
      <c r="CX46" s="445"/>
      <c r="DA46" s="514">
        <v>42</v>
      </c>
      <c r="DB46" s="282" t="s">
        <v>72</v>
      </c>
      <c r="DC46" s="282" t="s">
        <v>177</v>
      </c>
    </row>
    <row r="47" spans="1:107" s="514" customFormat="1" ht="18.75" customHeight="1" x14ac:dyDescent="0.25">
      <c r="A47" s="467"/>
      <c r="B47" s="457">
        <v>3</v>
      </c>
      <c r="C47" s="283" t="s">
        <v>685</v>
      </c>
      <c r="D47" s="270">
        <f>_xlfn.IFNA(IF(MATCH(C47, $CO$5:$CO$14, 0)&gt;0, $B47), 0)</f>
        <v>0</v>
      </c>
      <c r="E47" s="269"/>
      <c r="F47" s="461" t="s">
        <v>692</v>
      </c>
      <c r="G47" s="270">
        <f>_xlfn.IFNA(IF(MATCH(F47, $CO$5:$CO$14, 0)&gt;0, $B47), 0)</f>
        <v>0</v>
      </c>
      <c r="H47" s="468"/>
      <c r="I47" s="457">
        <v>3</v>
      </c>
      <c r="J47" s="461" t="s">
        <v>691</v>
      </c>
      <c r="K47" s="270">
        <f>_xlfn.IFNA(IF(MATCH(J47, $CO$5:$CO$14, 0)&gt;0, $B47), 0)</f>
        <v>0</v>
      </c>
      <c r="L47" s="269"/>
      <c r="M47" s="459" t="s">
        <v>687</v>
      </c>
      <c r="N47" s="270">
        <f>_xlfn.IFNA(IF(MATCH(M47, $CO$5:$CO$14, 0)&gt;0, $B47), 0)</f>
        <v>0</v>
      </c>
      <c r="O47" s="443"/>
      <c r="P47" s="457">
        <v>3</v>
      </c>
      <c r="Q47" s="459" t="s">
        <v>689</v>
      </c>
      <c r="R47" s="270">
        <f>_xlfn.IFNA(IF(MATCH(Q47, $CO$5:$CO$14, 0)&gt;0, $B47), 0)</f>
        <v>0</v>
      </c>
      <c r="S47" s="269"/>
      <c r="T47" s="458" t="s">
        <v>686</v>
      </c>
      <c r="U47" s="451">
        <v>0</v>
      </c>
      <c r="V47" s="468"/>
      <c r="W47" s="457">
        <v>3</v>
      </c>
      <c r="X47" s="460" t="s">
        <v>687</v>
      </c>
      <c r="Y47" s="270">
        <f>_xlfn.IFNA(IF(MATCH(X47, $CO$5:$CO$14, 0)&gt;0, $B47), 0)</f>
        <v>0</v>
      </c>
      <c r="Z47" s="269"/>
      <c r="AA47" s="461" t="s">
        <v>688</v>
      </c>
      <c r="AB47" s="270">
        <f>_xlfn.IFNA(IF(MATCH(AA47, $CO$5:$CO$14, 0)&gt;0, $B47), 0)</f>
        <v>3</v>
      </c>
      <c r="AC47" s="468"/>
      <c r="AD47" s="457">
        <v>3</v>
      </c>
      <c r="AE47" s="494" t="s">
        <v>693</v>
      </c>
      <c r="AF47" s="270">
        <f>_xlfn.IFNA(IF(MATCH(AE47, $CO$5:$CO$14, 0)&gt;0, $B47), 0)</f>
        <v>0</v>
      </c>
      <c r="AG47" s="269"/>
      <c r="AH47" s="461" t="s">
        <v>692</v>
      </c>
      <c r="AI47" s="270">
        <f>_xlfn.IFNA(IF(MATCH(AH47, $CO$5:$CO$14, 0)&gt;0, $B47), 0)</f>
        <v>0</v>
      </c>
      <c r="AJ47" s="468"/>
      <c r="AK47" s="457">
        <v>3</v>
      </c>
      <c r="AL47" s="494" t="s">
        <v>698</v>
      </c>
      <c r="AM47" s="270">
        <f>_xlfn.IFNA(IF(MATCH(AL47, $CO$5:$CO$14, 0)&gt;0, $B47), 0)</f>
        <v>0</v>
      </c>
      <c r="AN47" s="269"/>
      <c r="AO47" s="461" t="s">
        <v>696</v>
      </c>
      <c r="AP47" s="270">
        <f>_xlfn.IFNA(IF(MATCH(AO47, $CO$5:$CO$14, 0)&gt;0, $B47), 0)</f>
        <v>0</v>
      </c>
      <c r="AQ47" s="468"/>
      <c r="AR47" s="457">
        <v>3</v>
      </c>
      <c r="AS47" s="460" t="s">
        <v>680</v>
      </c>
      <c r="AT47" s="270">
        <f>_xlfn.IFNA(IF(MATCH(AS47, $CO$5:$CO$14, 0)&gt;0, $B47), 0)</f>
        <v>0</v>
      </c>
      <c r="AU47" s="269"/>
      <c r="AV47" s="461" t="s">
        <v>692</v>
      </c>
      <c r="AW47" s="270">
        <f>_xlfn.IFNA(IF(MATCH(AV47, $CO$5:$CO$14, 0)&gt;0, $B47), 0)</f>
        <v>0</v>
      </c>
      <c r="AX47" s="468"/>
      <c r="AY47" s="457">
        <v>3</v>
      </c>
      <c r="AZ47" s="461" t="s">
        <v>692</v>
      </c>
      <c r="BA47" s="270">
        <f>_xlfn.IFNA(IF(MATCH(AZ47, $CO$5:$CO$14, 0)&gt;0, $B47), 0)</f>
        <v>0</v>
      </c>
      <c r="BB47" s="269"/>
      <c r="BC47" s="459" t="s">
        <v>689</v>
      </c>
      <c r="BD47" s="270">
        <f>_xlfn.IFNA(IF(MATCH(BC47, $CO$5:$CO$14, 0)&gt;0, $B47), 0)</f>
        <v>0</v>
      </c>
      <c r="BE47" s="468"/>
      <c r="BF47" s="457">
        <v>3</v>
      </c>
      <c r="BG47" s="459" t="s">
        <v>689</v>
      </c>
      <c r="BH47" s="270">
        <f>_xlfn.IFNA(IF(MATCH(BG47, $CO$5:$CO$14, 0)&gt;0, $B47), 0)</f>
        <v>0</v>
      </c>
      <c r="BI47" s="269"/>
      <c r="BJ47" s="461" t="s">
        <v>697</v>
      </c>
      <c r="BK47" s="270">
        <f>_xlfn.IFNA(IF(MATCH(BJ47, $CO$5:$CO$14, 0)&gt;0, $B47), 0)</f>
        <v>0</v>
      </c>
      <c r="BL47" s="467"/>
      <c r="BM47" s="457">
        <v>3</v>
      </c>
      <c r="BN47" s="461" t="s">
        <v>696</v>
      </c>
      <c r="BO47" s="270">
        <f>_xlfn.IFNA(IF(MATCH(BN47, $CO$5:$CO$14, 0)&gt;0, $B47), 0)</f>
        <v>0</v>
      </c>
      <c r="BP47" s="269"/>
      <c r="BQ47" s="461" t="s">
        <v>696</v>
      </c>
      <c r="BR47" s="270">
        <f>_xlfn.IFNA(IF(MATCH(BQ47, $CO$5:$CO$14, 0)&gt;0, $B47), 0)</f>
        <v>0</v>
      </c>
      <c r="BS47" s="467"/>
      <c r="BT47" s="457">
        <v>3</v>
      </c>
      <c r="BU47" s="461" t="s">
        <v>694</v>
      </c>
      <c r="BV47" s="270">
        <f>_xlfn.IFNA(IF(MATCH(BU47, $CO$5:$CO$14, 0)&gt;0, $B47), 0)</f>
        <v>0</v>
      </c>
      <c r="BW47" s="269"/>
      <c r="BX47" s="461" t="s">
        <v>688</v>
      </c>
      <c r="BY47" s="270">
        <f>_xlfn.IFNA(IF(MATCH(BX47, $CO$5:$CO$14, 0)&gt;0, $B47), 0)</f>
        <v>3</v>
      </c>
      <c r="BZ47" s="467"/>
      <c r="CA47" s="457">
        <v>3</v>
      </c>
      <c r="CB47" s="284" t="s">
        <v>683</v>
      </c>
      <c r="CC47" s="270">
        <f>_xlfn.IFNA(IF(MATCH(CB47, $CO$5:$CO$14, 0)&gt;0, $B47), 0)</f>
        <v>0</v>
      </c>
      <c r="CD47" s="269"/>
      <c r="CE47" s="461" t="s">
        <v>695</v>
      </c>
      <c r="CF47" s="270">
        <f>_xlfn.IFNA(IF(MATCH(CE47, $CO$5:$CO$14, 0)&gt;0, $B47), 0)</f>
        <v>0</v>
      </c>
      <c r="CG47" s="467"/>
      <c r="CH47" s="263">
        <v>43</v>
      </c>
      <c r="CI47" s="481"/>
      <c r="CJ47" s="481"/>
      <c r="CK47" s="444"/>
      <c r="CL47" s="467"/>
      <c r="CN47" s="495">
        <f t="shared" si="54"/>
        <v>3</v>
      </c>
      <c r="CO47" s="274" t="str">
        <f t="shared" si="55"/>
        <v>Arkansas</v>
      </c>
      <c r="CP47" s="274" t="str">
        <f t="shared" si="55"/>
        <v>Texas A&amp;M</v>
      </c>
      <c r="CQ47" s="495">
        <f t="shared" si="56"/>
        <v>12</v>
      </c>
      <c r="CV47" s="445"/>
      <c r="CW47" s="445"/>
      <c r="CX47" s="445"/>
      <c r="DA47" s="514">
        <v>43</v>
      </c>
      <c r="DB47" s="282" t="s">
        <v>179</v>
      </c>
      <c r="DC47" s="282" t="s">
        <v>176</v>
      </c>
    </row>
    <row r="48" spans="1:107" s="514" customFormat="1" ht="18.75" customHeight="1" x14ac:dyDescent="0.25">
      <c r="A48" s="469"/>
      <c r="B48" s="457">
        <v>2</v>
      </c>
      <c r="C48" s="283" t="s">
        <v>663</v>
      </c>
      <c r="D48" s="270">
        <f>_xlfn.IFNA(IF(MATCH(C48, $CO$5:$CO$14, 0)&gt;0, $B48), 0)</f>
        <v>0</v>
      </c>
      <c r="E48" s="269"/>
      <c r="F48" s="458" t="s">
        <v>690</v>
      </c>
      <c r="G48" s="451">
        <v>0</v>
      </c>
      <c r="H48" s="539"/>
      <c r="I48" s="457">
        <v>2</v>
      </c>
      <c r="J48" s="461" t="s">
        <v>695</v>
      </c>
      <c r="K48" s="270">
        <f>_xlfn.IFNA(IF(MATCH(J48, $CO$5:$CO$14, 0)&gt;0, $B48), 0)</f>
        <v>0</v>
      </c>
      <c r="L48" s="269"/>
      <c r="M48" s="459" t="s">
        <v>684</v>
      </c>
      <c r="N48" s="270">
        <f>_xlfn.IFNA(IF(MATCH(M48, $CO$5:$CO$14, 0)&gt;0, $B48), 0)</f>
        <v>0</v>
      </c>
      <c r="O48" s="443"/>
      <c r="P48" s="457">
        <v>2</v>
      </c>
      <c r="Q48" s="459" t="s">
        <v>683</v>
      </c>
      <c r="R48" s="270">
        <f>_xlfn.IFNA(IF(MATCH(Q48, $CO$5:$CO$14, 0)&gt;0, $B48), 0)</f>
        <v>0</v>
      </c>
      <c r="S48" s="269"/>
      <c r="T48" s="461" t="s">
        <v>693</v>
      </c>
      <c r="U48" s="270">
        <f>_xlfn.IFNA(IF(MATCH(T48, $CO$5:$CO$14, 0)&gt;0, $B48), 0)</f>
        <v>0</v>
      </c>
      <c r="V48" s="539"/>
      <c r="W48" s="457">
        <v>2</v>
      </c>
      <c r="X48" s="460" t="s">
        <v>684</v>
      </c>
      <c r="Y48" s="270">
        <f>_xlfn.IFNA(IF(MATCH(X48, $CO$5:$CO$14, 0)&gt;0, $B48), 0)</f>
        <v>0</v>
      </c>
      <c r="Z48" s="269"/>
      <c r="AA48" s="461" t="s">
        <v>686</v>
      </c>
      <c r="AB48" s="270">
        <f>_xlfn.IFNA(IF(MATCH(AA48, $CO$5:$CO$14, 0)&gt;0, $B48), 0)</f>
        <v>0</v>
      </c>
      <c r="AC48" s="539"/>
      <c r="AD48" s="457">
        <v>2</v>
      </c>
      <c r="AE48" s="494" t="s">
        <v>686</v>
      </c>
      <c r="AF48" s="270">
        <f>_xlfn.IFNA(IF(MATCH(AE48, $CO$5:$CO$14, 0)&gt;0, $B48), 0)</f>
        <v>0</v>
      </c>
      <c r="AG48" s="269"/>
      <c r="AH48" s="458" t="s">
        <v>686</v>
      </c>
      <c r="AI48" s="451">
        <v>0</v>
      </c>
      <c r="AJ48" s="539"/>
      <c r="AK48" s="457">
        <v>2</v>
      </c>
      <c r="AL48" s="494" t="s">
        <v>685</v>
      </c>
      <c r="AM48" s="270">
        <f>_xlfn.IFNA(IF(MATCH(AL48, $CO$5:$CO$14, 0)&gt;0, $B48), 0)</f>
        <v>0</v>
      </c>
      <c r="AN48" s="269"/>
      <c r="AO48" s="461" t="s">
        <v>693</v>
      </c>
      <c r="AP48" s="270">
        <f>_xlfn.IFNA(IF(MATCH(AO48, $CO$5:$CO$14, 0)&gt;0, $B48), 0)</f>
        <v>0</v>
      </c>
      <c r="AQ48" s="539"/>
      <c r="AR48" s="457">
        <v>2</v>
      </c>
      <c r="AS48" s="460" t="s">
        <v>684</v>
      </c>
      <c r="AT48" s="270">
        <f>_xlfn.IFNA(IF(MATCH(AS48, $CO$5:$CO$14, 0)&gt;0, $B48), 0)</f>
        <v>0</v>
      </c>
      <c r="AU48" s="269"/>
      <c r="AV48" s="461" t="s">
        <v>690</v>
      </c>
      <c r="AW48" s="270">
        <f>_xlfn.IFNA(IF(MATCH(AV48, $CO$5:$CO$14, 0)&gt;0, $B48), 0)</f>
        <v>2</v>
      </c>
      <c r="AX48" s="539"/>
      <c r="AY48" s="457">
        <v>2</v>
      </c>
      <c r="AZ48" s="458" t="s">
        <v>696</v>
      </c>
      <c r="BA48" s="451">
        <v>0</v>
      </c>
      <c r="BB48" s="269"/>
      <c r="BC48" s="461" t="s">
        <v>663</v>
      </c>
      <c r="BD48" s="270">
        <f>_xlfn.IFNA(IF(MATCH(BC48, $CO$5:$CO$14, 0)&gt;0, $B48), 0)</f>
        <v>0</v>
      </c>
      <c r="BE48" s="539"/>
      <c r="BF48" s="457">
        <v>2</v>
      </c>
      <c r="BG48" s="459" t="s">
        <v>680</v>
      </c>
      <c r="BH48" s="270">
        <f>_xlfn.IFNA(IF(MATCH(BG48, $CO$5:$CO$14, 0)&gt;0, $B48), 0)</f>
        <v>0</v>
      </c>
      <c r="BI48" s="269"/>
      <c r="BJ48" s="461" t="s">
        <v>694</v>
      </c>
      <c r="BK48" s="270">
        <f>_xlfn.IFNA(IF(MATCH(BJ48, $CO$5:$CO$14, 0)&gt;0, $B48), 0)</f>
        <v>0</v>
      </c>
      <c r="BL48" s="432"/>
      <c r="BM48" s="457">
        <v>2</v>
      </c>
      <c r="BN48" s="461" t="s">
        <v>686</v>
      </c>
      <c r="BO48" s="270">
        <f>_xlfn.IFNA(IF(MATCH(BN48, $CO$5:$CO$14, 0)&gt;0, $B48), 0)</f>
        <v>0</v>
      </c>
      <c r="BP48" s="269"/>
      <c r="BQ48" s="461" t="s">
        <v>686</v>
      </c>
      <c r="BR48" s="270">
        <f>_xlfn.IFNA(IF(MATCH(BQ48, $CO$5:$CO$14, 0)&gt;0, $B48), 0)</f>
        <v>0</v>
      </c>
      <c r="BS48" s="432"/>
      <c r="BT48" s="457">
        <v>2</v>
      </c>
      <c r="BU48" s="459" t="s">
        <v>680</v>
      </c>
      <c r="BV48" s="270">
        <f>_xlfn.IFNA(IF(MATCH(BU48, $CO$5:$CO$14, 0)&gt;0, $B48), 0)</f>
        <v>0</v>
      </c>
      <c r="BW48" s="269"/>
      <c r="BX48" s="461" t="s">
        <v>682</v>
      </c>
      <c r="BY48" s="270">
        <f>_xlfn.IFNA(IF(MATCH(BX48, $CO$5:$CO$14, 0)&gt;0, $B48), 0)</f>
        <v>0</v>
      </c>
      <c r="BZ48" s="432"/>
      <c r="CA48" s="457">
        <v>2</v>
      </c>
      <c r="CB48" s="284" t="s">
        <v>689</v>
      </c>
      <c r="CC48" s="270">
        <f>_xlfn.IFNA(IF(MATCH(CB48, $CO$5:$CO$14, 0)&gt;0, $B48), 0)</f>
        <v>0</v>
      </c>
      <c r="CD48" s="269"/>
      <c r="CE48" s="461" t="s">
        <v>694</v>
      </c>
      <c r="CF48" s="270">
        <f>_xlfn.IFNA(IF(MATCH(CE48, $CO$5:$CO$14, 0)&gt;0, $B48), 0)</f>
        <v>0</v>
      </c>
      <c r="CG48" s="432"/>
      <c r="CH48" s="263">
        <v>44</v>
      </c>
      <c r="CI48" s="481"/>
      <c r="CJ48" s="481"/>
      <c r="CK48" s="444"/>
      <c r="CL48" s="469"/>
      <c r="CV48" s="445"/>
      <c r="CW48" s="445"/>
      <c r="CX48" s="445"/>
      <c r="DA48" s="514">
        <v>44</v>
      </c>
      <c r="DB48" s="282" t="s">
        <v>643</v>
      </c>
      <c r="DC48" s="282" t="s">
        <v>205</v>
      </c>
    </row>
    <row r="49" spans="1:107" s="514" customFormat="1" ht="18.75" customHeight="1" x14ac:dyDescent="0.25">
      <c r="A49" s="467" t="s">
        <v>1</v>
      </c>
      <c r="B49" s="470" t="s">
        <v>158</v>
      </c>
      <c r="C49" s="285" t="s">
        <v>690</v>
      </c>
      <c r="D49" s="472" t="s">
        <v>159</v>
      </c>
      <c r="E49" s="269"/>
      <c r="F49" s="471" t="s">
        <v>686</v>
      </c>
      <c r="G49" s="472" t="s">
        <v>159</v>
      </c>
      <c r="H49" s="468" t="s">
        <v>1</v>
      </c>
      <c r="I49" s="470" t="s">
        <v>158</v>
      </c>
      <c r="J49" s="471" t="s">
        <v>663</v>
      </c>
      <c r="K49" s="472" t="s">
        <v>159</v>
      </c>
      <c r="L49" s="269"/>
      <c r="M49" s="471" t="s">
        <v>690</v>
      </c>
      <c r="N49" s="472" t="s">
        <v>159</v>
      </c>
      <c r="O49" s="443"/>
      <c r="P49" s="470" t="s">
        <v>158</v>
      </c>
      <c r="Q49" s="471" t="s">
        <v>686</v>
      </c>
      <c r="R49" s="472" t="s">
        <v>159</v>
      </c>
      <c r="S49" s="269"/>
      <c r="T49" s="473" t="s">
        <v>692</v>
      </c>
      <c r="U49" s="472" t="s">
        <v>159</v>
      </c>
      <c r="V49" s="468" t="s">
        <v>1</v>
      </c>
      <c r="W49" s="470" t="s">
        <v>158</v>
      </c>
      <c r="X49" s="474" t="s">
        <v>691</v>
      </c>
      <c r="Y49" s="472" t="s">
        <v>159</v>
      </c>
      <c r="Z49" s="269"/>
      <c r="AA49" s="474" t="s">
        <v>696</v>
      </c>
      <c r="AB49" s="472" t="s">
        <v>159</v>
      </c>
      <c r="AC49" s="468"/>
      <c r="AD49" s="470" t="s">
        <v>158</v>
      </c>
      <c r="AE49" s="471" t="s">
        <v>686</v>
      </c>
      <c r="AF49" s="472" t="s">
        <v>159</v>
      </c>
      <c r="AG49" s="269"/>
      <c r="AH49" s="471" t="s">
        <v>690</v>
      </c>
      <c r="AI49" s="472" t="s">
        <v>159</v>
      </c>
      <c r="AJ49" s="468" t="s">
        <v>1</v>
      </c>
      <c r="AK49" s="470" t="s">
        <v>158</v>
      </c>
      <c r="AL49" s="498" t="s">
        <v>692</v>
      </c>
      <c r="AM49" s="472" t="s">
        <v>159</v>
      </c>
      <c r="AN49" s="269"/>
      <c r="AO49" s="471" t="s">
        <v>696</v>
      </c>
      <c r="AP49" s="472" t="s">
        <v>159</v>
      </c>
      <c r="AQ49" s="468" t="s">
        <v>1</v>
      </c>
      <c r="AR49" s="470" t="s">
        <v>158</v>
      </c>
      <c r="AS49" s="474" t="s">
        <v>686</v>
      </c>
      <c r="AT49" s="472" t="s">
        <v>159</v>
      </c>
      <c r="AU49" s="269"/>
      <c r="AV49" s="471" t="s">
        <v>695</v>
      </c>
      <c r="AW49" s="472" t="s">
        <v>159</v>
      </c>
      <c r="AX49" s="468" t="s">
        <v>1</v>
      </c>
      <c r="AY49" s="470" t="s">
        <v>158</v>
      </c>
      <c r="AZ49" s="471" t="s">
        <v>686</v>
      </c>
      <c r="BA49" s="472" t="s">
        <v>159</v>
      </c>
      <c r="BB49" s="269"/>
      <c r="BC49" s="471" t="s">
        <v>696</v>
      </c>
      <c r="BD49" s="472" t="s">
        <v>159</v>
      </c>
      <c r="BE49" s="468" t="s">
        <v>1</v>
      </c>
      <c r="BF49" s="470" t="s">
        <v>158</v>
      </c>
      <c r="BG49" s="471" t="s">
        <v>686</v>
      </c>
      <c r="BH49" s="472" t="s">
        <v>159</v>
      </c>
      <c r="BI49" s="269"/>
      <c r="BJ49" s="471" t="s">
        <v>663</v>
      </c>
      <c r="BK49" s="472" t="s">
        <v>159</v>
      </c>
      <c r="BL49" s="467" t="s">
        <v>1</v>
      </c>
      <c r="BM49" s="470" t="s">
        <v>158</v>
      </c>
      <c r="BN49" s="471" t="s">
        <v>692</v>
      </c>
      <c r="BO49" s="472" t="s">
        <v>159</v>
      </c>
      <c r="BP49" s="269"/>
      <c r="BQ49" s="471" t="s">
        <v>663</v>
      </c>
      <c r="BR49" s="472" t="s">
        <v>159</v>
      </c>
      <c r="BS49" s="467" t="s">
        <v>1</v>
      </c>
      <c r="BT49" s="470" t="s">
        <v>158</v>
      </c>
      <c r="BU49" s="471" t="s">
        <v>663</v>
      </c>
      <c r="BV49" s="472" t="s">
        <v>159</v>
      </c>
      <c r="BW49" s="269"/>
      <c r="BX49" s="471" t="s">
        <v>695</v>
      </c>
      <c r="BY49" s="472" t="s">
        <v>159</v>
      </c>
      <c r="BZ49" s="467" t="s">
        <v>1</v>
      </c>
      <c r="CA49" s="470" t="s">
        <v>158</v>
      </c>
      <c r="CB49" s="285" t="s">
        <v>688</v>
      </c>
      <c r="CC49" s="472" t="s">
        <v>159</v>
      </c>
      <c r="CD49" s="269"/>
      <c r="CE49" s="471" t="s">
        <v>695</v>
      </c>
      <c r="CF49" s="472" t="s">
        <v>159</v>
      </c>
      <c r="CG49" s="467" t="s">
        <v>1</v>
      </c>
      <c r="CH49" s="263">
        <v>45</v>
      </c>
      <c r="CI49" s="481"/>
      <c r="CJ49" s="481"/>
      <c r="CK49" s="444"/>
      <c r="CL49" s="467"/>
      <c r="CP49" s="514" t="s">
        <v>164</v>
      </c>
      <c r="CQ49" s="514" t="s">
        <v>165</v>
      </c>
      <c r="CR49" s="514" t="s">
        <v>166</v>
      </c>
      <c r="CS49" s="514" t="s">
        <v>167</v>
      </c>
      <c r="CT49" s="514" t="s">
        <v>168</v>
      </c>
      <c r="CU49" s="496" t="s">
        <v>39</v>
      </c>
      <c r="CV49" s="445"/>
      <c r="CW49" s="445"/>
      <c r="CX49" s="445"/>
      <c r="DA49" s="514">
        <v>45</v>
      </c>
      <c r="DB49" s="282" t="s">
        <v>71</v>
      </c>
      <c r="DC49" s="282" t="s">
        <v>174</v>
      </c>
    </row>
    <row r="50" spans="1:107" s="514" customFormat="1" ht="18.75" customHeight="1" x14ac:dyDescent="0.25">
      <c r="A50" s="432"/>
      <c r="B50" s="503"/>
      <c r="C50" s="476"/>
      <c r="D50" s="503"/>
      <c r="E50" s="502"/>
      <c r="F50" s="475"/>
      <c r="G50" s="503"/>
      <c r="H50" s="443"/>
      <c r="I50" s="503"/>
      <c r="J50" s="475"/>
      <c r="K50" s="503"/>
      <c r="L50" s="502"/>
      <c r="M50" s="475"/>
      <c r="N50" s="503"/>
      <c r="O50" s="443"/>
      <c r="P50" s="503"/>
      <c r="Q50" s="475"/>
      <c r="R50" s="503"/>
      <c r="S50" s="502"/>
      <c r="T50" s="465"/>
      <c r="U50" s="503"/>
      <c r="V50" s="443"/>
      <c r="W50" s="503"/>
      <c r="X50" s="475"/>
      <c r="Y50" s="503"/>
      <c r="Z50" s="502"/>
      <c r="AA50" s="475"/>
      <c r="AB50" s="503"/>
      <c r="AC50" s="468"/>
      <c r="AD50" s="503"/>
      <c r="AE50" s="499"/>
      <c r="AF50" s="503"/>
      <c r="AG50" s="502"/>
      <c r="AH50" s="475"/>
      <c r="AI50" s="503"/>
      <c r="AJ50" s="443"/>
      <c r="AK50" s="503"/>
      <c r="AL50" s="499"/>
      <c r="AM50" s="503"/>
      <c r="AN50" s="502"/>
      <c r="AO50" s="475"/>
      <c r="AP50" s="503"/>
      <c r="AQ50" s="443"/>
      <c r="AR50" s="503"/>
      <c r="AS50" s="475"/>
      <c r="AT50" s="503"/>
      <c r="AU50" s="502"/>
      <c r="AV50" s="475"/>
      <c r="AW50" s="503"/>
      <c r="AX50" s="443"/>
      <c r="AY50" s="503"/>
      <c r="AZ50" s="475"/>
      <c r="BA50" s="503"/>
      <c r="BB50" s="502"/>
      <c r="BC50" s="475"/>
      <c r="BD50" s="503"/>
      <c r="BE50" s="443"/>
      <c r="BF50" s="503"/>
      <c r="BG50" s="475"/>
      <c r="BH50" s="503"/>
      <c r="BI50" s="502"/>
      <c r="BJ50" s="475"/>
      <c r="BK50" s="503"/>
      <c r="BL50" s="432"/>
      <c r="BM50" s="503"/>
      <c r="BN50" s="475"/>
      <c r="BO50" s="503"/>
      <c r="BP50" s="502"/>
      <c r="BQ50" s="475"/>
      <c r="BR50" s="503"/>
      <c r="BS50" s="432"/>
      <c r="BT50" s="503"/>
      <c r="BU50" s="475"/>
      <c r="BV50" s="503"/>
      <c r="BW50" s="502"/>
      <c r="BX50" s="475"/>
      <c r="BY50" s="503"/>
      <c r="BZ50" s="432"/>
      <c r="CA50" s="503"/>
      <c r="CB50" s="476"/>
      <c r="CC50" s="503"/>
      <c r="CD50" s="502"/>
      <c r="CE50" s="475"/>
      <c r="CF50" s="503"/>
      <c r="CG50" s="432"/>
      <c r="CH50" s="263">
        <v>46</v>
      </c>
      <c r="CI50" s="481"/>
      <c r="CJ50" s="481"/>
      <c r="CK50" s="444"/>
      <c r="CL50" s="467"/>
      <c r="CU50" s="496"/>
      <c r="CV50" s="445"/>
      <c r="CW50" s="445"/>
      <c r="CX50" s="445"/>
    </row>
    <row r="51" spans="1:107" s="514" customFormat="1" ht="18.75" customHeight="1" x14ac:dyDescent="0.25">
      <c r="A51" s="432"/>
      <c r="B51" s="503"/>
      <c r="C51" s="283" t="s">
        <v>704</v>
      </c>
      <c r="D51" s="477">
        <v>0</v>
      </c>
      <c r="E51" s="502"/>
      <c r="F51" s="465" t="s">
        <v>618</v>
      </c>
      <c r="G51" s="477">
        <v>0</v>
      </c>
      <c r="H51" s="443"/>
      <c r="I51" s="503"/>
      <c r="J51" s="465" t="s">
        <v>660</v>
      </c>
      <c r="K51" s="477">
        <v>0</v>
      </c>
      <c r="L51" s="502"/>
      <c r="M51" s="465" t="s">
        <v>629</v>
      </c>
      <c r="N51" s="477">
        <v>0</v>
      </c>
      <c r="O51" s="443"/>
      <c r="P51" s="503"/>
      <c r="Q51" s="465" t="s">
        <v>660</v>
      </c>
      <c r="R51" s="477">
        <v>0</v>
      </c>
      <c r="S51" s="502"/>
      <c r="T51" s="465" t="s">
        <v>658</v>
      </c>
      <c r="U51" s="477">
        <v>0</v>
      </c>
      <c r="V51" s="443"/>
      <c r="W51" s="503"/>
      <c r="X51" s="465" t="s">
        <v>630</v>
      </c>
      <c r="Y51" s="477">
        <v>0</v>
      </c>
      <c r="Z51" s="502"/>
      <c r="AA51" s="465" t="s">
        <v>701</v>
      </c>
      <c r="AB51" s="477">
        <v>0</v>
      </c>
      <c r="AC51" s="468"/>
      <c r="AD51" s="503"/>
      <c r="AE51" s="440" t="s">
        <v>612</v>
      </c>
      <c r="AF51" s="477">
        <v>0</v>
      </c>
      <c r="AG51" s="502"/>
      <c r="AH51" s="465" t="s">
        <v>620</v>
      </c>
      <c r="AI51" s="477">
        <v>0</v>
      </c>
      <c r="AJ51" s="443"/>
      <c r="AK51" s="503"/>
      <c r="AL51" s="440" t="s">
        <v>701</v>
      </c>
      <c r="AM51" s="477">
        <v>0</v>
      </c>
      <c r="AN51" s="502"/>
      <c r="AO51" s="465" t="s">
        <v>631</v>
      </c>
      <c r="AP51" s="477">
        <v>0</v>
      </c>
      <c r="AQ51" s="443"/>
      <c r="AR51" s="503"/>
      <c r="AS51" s="465" t="s">
        <v>612</v>
      </c>
      <c r="AT51" s="477">
        <v>0</v>
      </c>
      <c r="AU51" s="502"/>
      <c r="AV51" s="465" t="s">
        <v>612</v>
      </c>
      <c r="AW51" s="477">
        <v>0</v>
      </c>
      <c r="AX51" s="443"/>
      <c r="AY51" s="503"/>
      <c r="AZ51" s="465" t="s">
        <v>660</v>
      </c>
      <c r="BA51" s="477">
        <v>0</v>
      </c>
      <c r="BB51" s="502"/>
      <c r="BC51" s="465" t="s">
        <v>631</v>
      </c>
      <c r="BD51" s="477">
        <v>0</v>
      </c>
      <c r="BE51" s="443"/>
      <c r="BF51" s="503"/>
      <c r="BG51" s="465" t="s">
        <v>701</v>
      </c>
      <c r="BH51" s="477">
        <v>0</v>
      </c>
      <c r="BI51" s="502"/>
      <c r="BJ51" s="465" t="s">
        <v>658</v>
      </c>
      <c r="BK51" s="477">
        <v>0</v>
      </c>
      <c r="BL51" s="432"/>
      <c r="BM51" s="503"/>
      <c r="BN51" s="465" t="s">
        <v>661</v>
      </c>
      <c r="BO51" s="477">
        <v>0</v>
      </c>
      <c r="BP51" s="502"/>
      <c r="BQ51" s="465" t="s">
        <v>613</v>
      </c>
      <c r="BR51" s="477">
        <v>0</v>
      </c>
      <c r="BS51" s="432"/>
      <c r="BT51" s="503"/>
      <c r="BU51" s="465" t="s">
        <v>664</v>
      </c>
      <c r="BV51" s="477">
        <v>0</v>
      </c>
      <c r="BW51" s="502"/>
      <c r="BX51" s="465" t="s">
        <v>613</v>
      </c>
      <c r="BY51" s="477">
        <v>0</v>
      </c>
      <c r="BZ51" s="432"/>
      <c r="CA51" s="503"/>
      <c r="CB51" s="283" t="s">
        <v>705</v>
      </c>
      <c r="CC51" s="477">
        <v>0</v>
      </c>
      <c r="CD51" s="502"/>
      <c r="CE51" s="465" t="s">
        <v>618</v>
      </c>
      <c r="CF51" s="477">
        <v>0</v>
      </c>
      <c r="CG51" s="432"/>
      <c r="CH51" s="444"/>
      <c r="CJ51" s="502"/>
      <c r="CL51" s="467"/>
      <c r="CN51" s="263"/>
      <c r="CO51" s="263"/>
      <c r="CP51" s="274" t="str">
        <f>CO41</f>
        <v>West Virginia</v>
      </c>
      <c r="CQ51" s="514">
        <f t="shared" ref="CQ51:CQ64" si="81">COUNTIF($C$15:$CJ$15,$CP51)</f>
        <v>3</v>
      </c>
      <c r="CR51" s="514">
        <f t="shared" ref="CR51:CR64" si="82">COUNTIF($C$32:$CJ$32,$CP51)</f>
        <v>1</v>
      </c>
      <c r="CS51" s="514">
        <f t="shared" ref="CS51:CS64" si="83">COUNTIF($C$49:$CJ$49,$CP51)</f>
        <v>1</v>
      </c>
      <c r="CT51" s="514">
        <f t="shared" ref="CT51:CT64" si="84">COUNTIF($C$66:$CJ$66,$CP51)</f>
        <v>2</v>
      </c>
      <c r="CU51" s="496">
        <f t="shared" ref="CU51:CU64" si="85">SUM(CQ51:CT51)</f>
        <v>7</v>
      </c>
      <c r="CV51" s="445"/>
      <c r="CW51" s="445"/>
      <c r="CX51" s="445"/>
    </row>
    <row r="52" spans="1:107" s="514" customFormat="1" ht="18.75" customHeight="1" x14ac:dyDescent="0.25">
      <c r="A52" s="432"/>
      <c r="B52" s="443"/>
      <c r="C52" s="44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32"/>
      <c r="AK52" s="443"/>
      <c r="AL52" s="443"/>
      <c r="AM52" s="443"/>
      <c r="AN52" s="443"/>
      <c r="AO52" s="443"/>
      <c r="AP52" s="443"/>
      <c r="AQ52" s="432"/>
      <c r="AR52" s="443"/>
      <c r="AS52" s="443"/>
      <c r="AT52" s="443"/>
      <c r="AU52" s="443"/>
      <c r="AV52" s="443"/>
      <c r="AW52" s="443"/>
      <c r="AX52" s="443"/>
      <c r="AY52" s="443"/>
      <c r="AZ52" s="443"/>
      <c r="BA52" s="443"/>
      <c r="BB52" s="443"/>
      <c r="BC52" s="443"/>
      <c r="BD52" s="443"/>
      <c r="BE52" s="443" t="s">
        <v>1</v>
      </c>
      <c r="BF52" s="443"/>
      <c r="BG52" s="443"/>
      <c r="BH52" s="443"/>
      <c r="BI52" s="443"/>
      <c r="BJ52" s="443"/>
      <c r="BK52" s="443"/>
      <c r="BL52" s="432"/>
      <c r="BM52" s="443"/>
      <c r="BN52" s="443"/>
      <c r="BO52" s="443"/>
      <c r="BP52" s="443"/>
      <c r="BQ52" s="443"/>
      <c r="BR52" s="443"/>
      <c r="BS52" s="432"/>
      <c r="BT52" s="443"/>
      <c r="BU52" s="443"/>
      <c r="BV52" s="443"/>
      <c r="BW52" s="443"/>
      <c r="BX52" s="443"/>
      <c r="BY52" s="443"/>
      <c r="BZ52" s="432"/>
      <c r="CA52" s="443"/>
      <c r="CB52" s="443"/>
      <c r="CC52" s="443"/>
      <c r="CD52" s="443"/>
      <c r="CE52" s="443"/>
      <c r="CF52" s="443"/>
      <c r="CG52" s="432"/>
      <c r="CH52" s="444"/>
      <c r="CJ52" s="502"/>
      <c r="CL52" s="432" t="s">
        <v>1</v>
      </c>
      <c r="CP52" s="274" t="str">
        <f t="shared" ref="CP52:CP57" si="86">CO42</f>
        <v>Coastal Carolina</v>
      </c>
      <c r="CQ52" s="514">
        <f t="shared" si="81"/>
        <v>2</v>
      </c>
      <c r="CR52" s="514">
        <f t="shared" si="82"/>
        <v>6</v>
      </c>
      <c r="CS52" s="514">
        <f t="shared" si="83"/>
        <v>3</v>
      </c>
      <c r="CT52" s="514">
        <f t="shared" si="84"/>
        <v>3</v>
      </c>
      <c r="CU52" s="496">
        <f t="shared" si="85"/>
        <v>14</v>
      </c>
      <c r="CV52" s="445"/>
      <c r="CW52" s="445"/>
      <c r="CX52" s="445"/>
    </row>
    <row r="53" spans="1:107" s="514" customFormat="1" ht="18.75" customHeight="1" x14ac:dyDescent="0.25">
      <c r="A53" s="432"/>
      <c r="B53" s="375">
        <v>37</v>
      </c>
      <c r="C53" s="480"/>
      <c r="D53" s="438"/>
      <c r="E53" s="437"/>
      <c r="F53" s="478"/>
      <c r="G53" s="478"/>
      <c r="H53" s="439"/>
      <c r="I53" s="375">
        <v>38</v>
      </c>
      <c r="J53" s="480"/>
      <c r="K53" s="438"/>
      <c r="L53" s="437"/>
      <c r="M53" s="478"/>
      <c r="N53" s="478"/>
      <c r="O53" s="439"/>
      <c r="P53" s="375">
        <v>39</v>
      </c>
      <c r="Q53" s="480"/>
      <c r="R53" s="482"/>
      <c r="S53" s="483"/>
      <c r="T53" s="482"/>
      <c r="U53" s="442"/>
      <c r="V53" s="443"/>
      <c r="W53" s="375">
        <v>40</v>
      </c>
      <c r="X53" s="484"/>
      <c r="Y53" s="485"/>
      <c r="Z53" s="486" t="s">
        <v>624</v>
      </c>
      <c r="AA53" s="484"/>
      <c r="AB53" s="478"/>
      <c r="AC53" s="439"/>
      <c r="AD53" s="375">
        <v>41</v>
      </c>
      <c r="AE53" s="480"/>
      <c r="AF53" s="478"/>
      <c r="AG53" s="479"/>
      <c r="AH53" s="478"/>
      <c r="AI53" s="478"/>
      <c r="AJ53" s="439"/>
      <c r="AK53" s="375">
        <v>42</v>
      </c>
      <c r="AL53" s="480"/>
      <c r="AM53" s="482"/>
      <c r="AN53" s="483"/>
      <c r="AO53" s="482"/>
      <c r="AP53" s="442"/>
      <c r="AQ53" s="443"/>
      <c r="AR53" s="375">
        <v>43</v>
      </c>
      <c r="AS53" s="480"/>
      <c r="AT53" s="478"/>
      <c r="AU53" s="479"/>
      <c r="AV53" s="478"/>
      <c r="AW53" s="478"/>
      <c r="AX53" s="439"/>
      <c r="AY53" s="375">
        <v>44</v>
      </c>
      <c r="AZ53" s="480"/>
      <c r="BA53" s="478"/>
      <c r="BB53" s="479"/>
      <c r="BC53" s="478"/>
      <c r="BD53" s="478"/>
      <c r="BE53" s="439"/>
      <c r="BF53" s="375">
        <v>45</v>
      </c>
      <c r="BG53" s="480"/>
      <c r="BH53" s="482"/>
      <c r="BI53" s="483"/>
      <c r="BJ53" s="482"/>
      <c r="BK53" s="442"/>
      <c r="BL53" s="443"/>
      <c r="BM53" s="480"/>
      <c r="BO53" s="481"/>
      <c r="BP53" s="444"/>
      <c r="BQ53" s="503"/>
      <c r="BR53" s="442"/>
      <c r="BS53" s="432"/>
      <c r="BT53" s="269"/>
      <c r="BU53" s="481"/>
      <c r="BV53" s="482"/>
      <c r="BW53" s="502"/>
      <c r="BX53" s="503"/>
      <c r="BY53" s="442"/>
      <c r="BZ53" s="432"/>
      <c r="CA53" s="269"/>
      <c r="CB53" s="481"/>
      <c r="CC53" s="482"/>
      <c r="CD53" s="502"/>
      <c r="CE53" s="503"/>
      <c r="CF53" s="442"/>
      <c r="CG53" s="432"/>
      <c r="CH53" s="444"/>
      <c r="CJ53" s="502"/>
      <c r="CL53" s="432"/>
      <c r="CN53" s="263"/>
      <c r="CO53" s="274"/>
      <c r="CP53" s="274" t="str">
        <f t="shared" si="86"/>
        <v>Notre Dame</v>
      </c>
      <c r="CQ53" s="514">
        <f t="shared" si="81"/>
        <v>3</v>
      </c>
      <c r="CR53" s="514">
        <f t="shared" si="82"/>
        <v>0</v>
      </c>
      <c r="CS53" s="514">
        <f t="shared" si="83"/>
        <v>1</v>
      </c>
      <c r="CT53" s="514">
        <f t="shared" si="84"/>
        <v>2</v>
      </c>
      <c r="CU53" s="496">
        <f t="shared" si="85"/>
        <v>6</v>
      </c>
      <c r="CV53" s="445"/>
      <c r="CW53" s="445"/>
      <c r="CX53" s="445"/>
    </row>
    <row r="54" spans="1:107" s="514" customFormat="1" ht="18.75" customHeight="1" x14ac:dyDescent="0.25">
      <c r="A54" s="432"/>
      <c r="B54" s="269"/>
      <c r="C54" s="446" t="s">
        <v>152</v>
      </c>
      <c r="D54" s="447"/>
      <c r="E54" s="448">
        <f>IF(G54&gt;0,3,0)</f>
        <v>0</v>
      </c>
      <c r="F54" s="449" t="s">
        <v>153</v>
      </c>
      <c r="G54" s="450">
        <f>COUNTIF(G59:G65,"&gt;0")</f>
        <v>0</v>
      </c>
      <c r="H54" s="432"/>
      <c r="I54" s="433"/>
      <c r="J54" s="446" t="s">
        <v>152</v>
      </c>
      <c r="K54" s="447"/>
      <c r="L54" s="448">
        <f>IF(N54&gt;0,3,0)</f>
        <v>3</v>
      </c>
      <c r="M54" s="449" t="s">
        <v>153</v>
      </c>
      <c r="N54" s="450">
        <f>COUNTIF(N59:N65,"&gt;0")</f>
        <v>2</v>
      </c>
      <c r="O54" s="432"/>
      <c r="P54" s="433"/>
      <c r="Q54" s="446" t="s">
        <v>152</v>
      </c>
      <c r="R54" s="447"/>
      <c r="S54" s="448">
        <f>IF(U54&gt;0,3,0)</f>
        <v>0</v>
      </c>
      <c r="T54" s="449" t="s">
        <v>153</v>
      </c>
      <c r="U54" s="450">
        <f>COUNTIF(U59:U65,"&gt;0")</f>
        <v>0</v>
      </c>
      <c r="V54" s="432"/>
      <c r="W54" s="433"/>
      <c r="X54" s="446" t="s">
        <v>152</v>
      </c>
      <c r="Y54" s="447"/>
      <c r="Z54" s="448">
        <f>IF(AB54&gt;0,3,0)</f>
        <v>3</v>
      </c>
      <c r="AA54" s="449" t="s">
        <v>153</v>
      </c>
      <c r="AB54" s="450">
        <f>COUNTIF(AB59:AB65,"&gt;0")</f>
        <v>1</v>
      </c>
      <c r="AC54" s="432"/>
      <c r="AD54" s="433"/>
      <c r="AE54" s="446" t="s">
        <v>152</v>
      </c>
      <c r="AF54" s="447"/>
      <c r="AG54" s="448">
        <f>IF(AI54&gt;0,3,0)</f>
        <v>0</v>
      </c>
      <c r="AH54" s="449" t="s">
        <v>153</v>
      </c>
      <c r="AI54" s="450">
        <f>COUNTIF(AI59:AI65,"&gt;0")</f>
        <v>0</v>
      </c>
      <c r="AJ54" s="432"/>
      <c r="AK54" s="433"/>
      <c r="AL54" s="446" t="s">
        <v>152</v>
      </c>
      <c r="AM54" s="447"/>
      <c r="AN54" s="448">
        <f>IF(AP54&gt;0,3,0)</f>
        <v>3</v>
      </c>
      <c r="AO54" s="449" t="s">
        <v>153</v>
      </c>
      <c r="AP54" s="450">
        <f>COUNTIF(AP59:AP65,"&gt;0")</f>
        <v>2</v>
      </c>
      <c r="AQ54" s="432"/>
      <c r="AR54" s="433"/>
      <c r="AS54" s="446" t="s">
        <v>152</v>
      </c>
      <c r="AT54" s="447"/>
      <c r="AU54" s="448">
        <f>IF(AW54&gt;0,3,0)</f>
        <v>0</v>
      </c>
      <c r="AV54" s="449" t="s">
        <v>153</v>
      </c>
      <c r="AW54" s="450">
        <f>COUNTIF(AW59:AW65,"&gt;0")</f>
        <v>0</v>
      </c>
      <c r="AX54" s="432"/>
      <c r="AY54" s="433"/>
      <c r="AZ54" s="446" t="s">
        <v>152</v>
      </c>
      <c r="BA54" s="447"/>
      <c r="BB54" s="448">
        <f>IF(BD54&gt;0,3,0)</f>
        <v>0</v>
      </c>
      <c r="BC54" s="449" t="s">
        <v>153</v>
      </c>
      <c r="BD54" s="450">
        <f>COUNTIF(BD59:BD65,"&gt;0")</f>
        <v>0</v>
      </c>
      <c r="BE54" s="432"/>
      <c r="BF54" s="433"/>
      <c r="BG54" s="446" t="s">
        <v>152</v>
      </c>
      <c r="BH54" s="447"/>
      <c r="BI54" s="448">
        <f>IF(BK54&gt;0,3,0)</f>
        <v>3</v>
      </c>
      <c r="BJ54" s="449" t="s">
        <v>153</v>
      </c>
      <c r="BK54" s="450">
        <f>COUNTIF(BK59:BK65,"&gt;0")</f>
        <v>1</v>
      </c>
      <c r="BL54" s="432"/>
      <c r="BM54" s="480"/>
      <c r="BO54" s="481"/>
      <c r="BP54" s="444"/>
      <c r="BQ54" s="503"/>
      <c r="BR54" s="442"/>
      <c r="BS54" s="432"/>
      <c r="BT54" s="269"/>
      <c r="BU54" s="481"/>
      <c r="BV54" s="482"/>
      <c r="BW54" s="502"/>
      <c r="BX54" s="503"/>
      <c r="BY54" s="442"/>
      <c r="BZ54" s="432"/>
      <c r="CA54" s="269"/>
      <c r="CB54" s="452"/>
      <c r="CC54" s="452"/>
      <c r="CD54" s="452" t="s">
        <v>1</v>
      </c>
      <c r="CE54" s="452"/>
      <c r="CF54" s="442"/>
      <c r="CG54" s="432"/>
      <c r="CH54" s="444"/>
      <c r="CJ54" s="502"/>
      <c r="CL54" s="432"/>
      <c r="CN54" s="263"/>
      <c r="CO54" s="274"/>
      <c r="CP54" s="274" t="str">
        <f t="shared" si="86"/>
        <v>Minnesota</v>
      </c>
      <c r="CQ54" s="514">
        <f t="shared" si="81"/>
        <v>1</v>
      </c>
      <c r="CR54" s="514">
        <f t="shared" si="82"/>
        <v>2</v>
      </c>
      <c r="CS54" s="514">
        <f t="shared" si="83"/>
        <v>3</v>
      </c>
      <c r="CT54" s="514">
        <f t="shared" si="84"/>
        <v>1</v>
      </c>
      <c r="CU54" s="496">
        <f t="shared" si="85"/>
        <v>7</v>
      </c>
      <c r="CV54" s="445"/>
      <c r="CW54" s="445"/>
      <c r="CX54" s="445"/>
    </row>
    <row r="55" spans="1:107" s="514" customFormat="1" ht="18.75" customHeight="1" x14ac:dyDescent="0.25">
      <c r="A55" s="432"/>
      <c r="B55" s="263"/>
      <c r="D55" s="272"/>
      <c r="E55" s="441"/>
      <c r="G55" s="263"/>
      <c r="H55" s="443"/>
      <c r="I55" s="269"/>
      <c r="J55" s="481"/>
      <c r="K55" s="482"/>
      <c r="L55" s="502"/>
      <c r="M55" s="503"/>
      <c r="N55" s="442"/>
      <c r="O55" s="443"/>
      <c r="P55" s="269"/>
      <c r="Q55" s="481"/>
      <c r="R55" s="482"/>
      <c r="S55" s="502"/>
      <c r="T55" s="503"/>
      <c r="U55" s="442"/>
      <c r="V55" s="443"/>
      <c r="W55" s="269"/>
      <c r="X55" s="481"/>
      <c r="Y55" s="482"/>
      <c r="Z55" s="502"/>
      <c r="AA55" s="503"/>
      <c r="AB55" s="442"/>
      <c r="AC55" s="443"/>
      <c r="AD55" s="269"/>
      <c r="AE55" s="481"/>
      <c r="AF55" s="482"/>
      <c r="AG55" s="502"/>
      <c r="AH55" s="503"/>
      <c r="AI55" s="442"/>
      <c r="AJ55" s="443"/>
      <c r="AK55" s="269"/>
      <c r="AL55" s="481"/>
      <c r="AM55" s="482"/>
      <c r="AN55" s="502"/>
      <c r="AO55" s="503"/>
      <c r="AP55" s="442"/>
      <c r="AQ55" s="443"/>
      <c r="AR55" s="269"/>
      <c r="AS55" s="481"/>
      <c r="AT55" s="482"/>
      <c r="AU55" s="502"/>
      <c r="AV55" s="503"/>
      <c r="AW55" s="442"/>
      <c r="AX55" s="443"/>
      <c r="AY55" s="269"/>
      <c r="AZ55" s="481"/>
      <c r="BA55" s="482"/>
      <c r="BB55" s="502"/>
      <c r="BC55" s="503"/>
      <c r="BD55" s="442"/>
      <c r="BE55" s="443"/>
      <c r="BF55" s="269"/>
      <c r="BG55" s="481"/>
      <c r="BH55" s="482"/>
      <c r="BI55" s="502"/>
      <c r="BJ55" s="503"/>
      <c r="BK55" s="442"/>
      <c r="BL55" s="443"/>
      <c r="BM55" s="480"/>
      <c r="BO55" s="481"/>
      <c r="BP55" s="444"/>
      <c r="BQ55" s="503"/>
      <c r="BR55" s="442"/>
      <c r="BS55" s="432"/>
      <c r="BT55" s="269"/>
      <c r="BU55" s="481"/>
      <c r="BV55" s="482"/>
      <c r="BW55" s="502"/>
      <c r="BX55" s="503"/>
      <c r="BY55" s="442"/>
      <c r="BZ55" s="432"/>
      <c r="CA55" s="269"/>
      <c r="CB55" s="452"/>
      <c r="CC55" s="452"/>
      <c r="CD55" s="452"/>
      <c r="CE55" s="452"/>
      <c r="CF55" s="442"/>
      <c r="CG55" s="432"/>
      <c r="CH55" s="444"/>
      <c r="CJ55" s="502"/>
      <c r="CL55" s="432"/>
      <c r="CN55" s="263"/>
      <c r="CO55" s="274"/>
      <c r="CP55" s="274" t="str">
        <f t="shared" si="86"/>
        <v>Arkansas State</v>
      </c>
      <c r="CQ55" s="514">
        <f t="shared" si="81"/>
        <v>2</v>
      </c>
      <c r="CR55" s="514">
        <f t="shared" si="82"/>
        <v>1</v>
      </c>
      <c r="CS55" s="514">
        <f t="shared" si="83"/>
        <v>0</v>
      </c>
      <c r="CT55" s="514">
        <f t="shared" si="84"/>
        <v>0</v>
      </c>
      <c r="CU55" s="496">
        <f t="shared" si="85"/>
        <v>3</v>
      </c>
      <c r="CV55" s="445"/>
      <c r="CW55" s="445"/>
      <c r="CX55" s="445"/>
    </row>
    <row r="56" spans="1:107" s="514" customFormat="1" ht="18.75" customHeight="1" x14ac:dyDescent="0.25">
      <c r="A56" s="432"/>
      <c r="B56" s="503"/>
      <c r="C56" s="514" t="str">
        <f>DB41</f>
        <v>Dom Foster</v>
      </c>
      <c r="D56" s="451">
        <f>SUM(D57:D65)</f>
        <v>0</v>
      </c>
      <c r="E56" s="267" t="s">
        <v>154</v>
      </c>
      <c r="F56" s="514" t="str">
        <f>DC41</f>
        <v>Jack Relihan</v>
      </c>
      <c r="G56" s="451">
        <f>SUM(G57:G65)</f>
        <v>0</v>
      </c>
      <c r="H56" s="432"/>
      <c r="I56" s="487"/>
      <c r="J56" s="514" t="str">
        <f>DB42</f>
        <v>Ben Groseclose</v>
      </c>
      <c r="K56" s="451">
        <f>SUM(K57:K65)</f>
        <v>16</v>
      </c>
      <c r="L56" s="267" t="s">
        <v>154</v>
      </c>
      <c r="M56" s="266" t="str">
        <f>DC42</f>
        <v>Kyle Burns</v>
      </c>
      <c r="N56" s="451">
        <f>SUM(N57:N65)</f>
        <v>11</v>
      </c>
      <c r="O56" s="432"/>
      <c r="P56" s="433"/>
      <c r="Q56" s="514" t="str">
        <f>DB43</f>
        <v>Trevor Sites</v>
      </c>
      <c r="R56" s="451">
        <f>SUM(R57:R65)</f>
        <v>22</v>
      </c>
      <c r="S56" s="267" t="s">
        <v>154</v>
      </c>
      <c r="T56" s="266" t="str">
        <f>DC43</f>
        <v>Shannon Dodson</v>
      </c>
      <c r="U56" s="451">
        <f>SUM(U57:U65)</f>
        <v>0</v>
      </c>
      <c r="V56" s="432"/>
      <c r="W56" s="433"/>
      <c r="X56" s="514" t="str">
        <f>DB44</f>
        <v>Vishal Adusumilli</v>
      </c>
      <c r="Y56" s="451">
        <f>SUM(Y57:Y65)</f>
        <v>10</v>
      </c>
      <c r="Z56" s="267" t="s">
        <v>154</v>
      </c>
      <c r="AA56" s="266" t="str">
        <f>DC44</f>
        <v>Jake Scott</v>
      </c>
      <c r="AB56" s="451">
        <f>SUM(AB57:AB65)</f>
        <v>6</v>
      </c>
      <c r="AC56" s="432"/>
      <c r="AD56" s="433"/>
      <c r="AE56" s="514" t="str">
        <f>DB45</f>
        <v>Cameron Hughes</v>
      </c>
      <c r="AF56" s="451">
        <f>SUM(AF57:AF65)</f>
        <v>2</v>
      </c>
      <c r="AG56" s="267" t="s">
        <v>154</v>
      </c>
      <c r="AH56" s="266" t="str">
        <f>DC45</f>
        <v>Trevor Dinsmore</v>
      </c>
      <c r="AI56" s="451">
        <f>SUM(AI57:AI65)</f>
        <v>0</v>
      </c>
      <c r="AJ56" s="432"/>
      <c r="AK56" s="433"/>
      <c r="AL56" s="514" t="str">
        <f>DB46</f>
        <v>Trey Staunch</v>
      </c>
      <c r="AM56" s="451">
        <f>SUM(AM57:AM65)</f>
        <v>0</v>
      </c>
      <c r="AN56" s="267" t="s">
        <v>154</v>
      </c>
      <c r="AO56" s="266" t="str">
        <f>DC46</f>
        <v>Forrest Works</v>
      </c>
      <c r="AP56" s="451">
        <f>SUM(AP57:AP65)</f>
        <v>26</v>
      </c>
      <c r="AQ56" s="432"/>
      <c r="AR56" s="433"/>
      <c r="AS56" s="514" t="str">
        <f>DB47</f>
        <v>Nick Detz</v>
      </c>
      <c r="AT56" s="451">
        <f>SUM(AT57:AT65)</f>
        <v>0</v>
      </c>
      <c r="AU56" s="267" t="s">
        <v>154</v>
      </c>
      <c r="AV56" s="266" t="str">
        <f>DC47</f>
        <v>Luke Bobby</v>
      </c>
      <c r="AW56" s="451">
        <f>SUM(AW57:AW65)</f>
        <v>0</v>
      </c>
      <c r="AX56" s="432"/>
      <c r="AY56" s="433"/>
      <c r="AZ56" s="514" t="str">
        <f>DB48</f>
        <v>Noah Bieniek</v>
      </c>
      <c r="BA56" s="451">
        <f>SUM(BA57:BA65)</f>
        <v>6</v>
      </c>
      <c r="BB56" s="267" t="s">
        <v>154</v>
      </c>
      <c r="BC56" s="266" t="str">
        <f>DC48</f>
        <v>Nathan Munsee</v>
      </c>
      <c r="BD56" s="451">
        <f>SUM(BD57:BD65)</f>
        <v>0</v>
      </c>
      <c r="BE56" s="432"/>
      <c r="BF56" s="433"/>
      <c r="BG56" s="514" t="str">
        <f>DB49</f>
        <v>Jake Mercer</v>
      </c>
      <c r="BH56" s="451">
        <f>SUM(BH57:BH65)</f>
        <v>0</v>
      </c>
      <c r="BI56" s="267" t="s">
        <v>154</v>
      </c>
      <c r="BJ56" s="266" t="str">
        <f>DC49</f>
        <v>Alex Topor</v>
      </c>
      <c r="BK56" s="451">
        <f>SUM(BK57:BK65)</f>
        <v>16</v>
      </c>
      <c r="BL56" s="432"/>
      <c r="BM56" s="480"/>
      <c r="BO56" s="502"/>
      <c r="BQ56" s="503"/>
      <c r="BR56" s="442"/>
      <c r="BS56" s="432"/>
      <c r="BT56" s="269"/>
      <c r="BU56" s="481"/>
      <c r="BV56" s="482"/>
      <c r="BW56" s="502"/>
      <c r="BX56" s="503"/>
      <c r="BY56" s="442"/>
      <c r="BZ56" s="432"/>
      <c r="CA56" s="269"/>
      <c r="CB56" s="452"/>
      <c r="CC56" s="452"/>
      <c r="CD56" s="452"/>
      <c r="CE56" s="452"/>
      <c r="CF56" s="442"/>
      <c r="CG56" s="432"/>
      <c r="CH56" s="444"/>
      <c r="CJ56" s="502"/>
      <c r="CL56" s="432"/>
      <c r="CN56" s="263"/>
      <c r="CP56" s="274" t="str">
        <f t="shared" si="86"/>
        <v>Marshall</v>
      </c>
      <c r="CQ56" s="514">
        <f t="shared" si="81"/>
        <v>0</v>
      </c>
      <c r="CR56" s="514">
        <f t="shared" si="82"/>
        <v>2</v>
      </c>
      <c r="CS56" s="514">
        <f t="shared" si="83"/>
        <v>0</v>
      </c>
      <c r="CT56" s="514">
        <f t="shared" si="84"/>
        <v>0</v>
      </c>
      <c r="CU56" s="496">
        <f t="shared" si="85"/>
        <v>2</v>
      </c>
      <c r="CV56" s="445"/>
      <c r="CW56" s="445"/>
      <c r="CX56" s="445"/>
    </row>
    <row r="57" spans="1:107" s="514" customFormat="1" ht="18.75" customHeight="1" x14ac:dyDescent="0.25">
      <c r="A57" s="432"/>
      <c r="B57" s="440"/>
      <c r="C57" s="488"/>
      <c r="D57" s="269"/>
      <c r="E57" s="269"/>
      <c r="F57" s="488"/>
      <c r="G57" s="489"/>
      <c r="H57" s="443"/>
      <c r="I57" s="269"/>
      <c r="J57" s="452" t="s">
        <v>193</v>
      </c>
      <c r="K57" s="482"/>
      <c r="L57" s="502"/>
      <c r="M57" s="503"/>
      <c r="N57" s="442"/>
      <c r="O57" s="443"/>
      <c r="P57" s="269"/>
      <c r="Q57" s="481"/>
      <c r="R57" s="482"/>
      <c r="S57" s="502"/>
      <c r="T57" s="503"/>
      <c r="U57" s="442"/>
      <c r="V57" s="443"/>
      <c r="W57" s="269"/>
      <c r="X57" s="452" t="s">
        <v>208</v>
      </c>
      <c r="Y57" s="482"/>
      <c r="Z57" s="502"/>
      <c r="AA57" s="452" t="s">
        <v>214</v>
      </c>
      <c r="AB57" s="442"/>
      <c r="AC57" s="443"/>
      <c r="AD57" s="269"/>
      <c r="AE57" s="481"/>
      <c r="AF57" s="482"/>
      <c r="AG57" s="502"/>
      <c r="AH57" s="503"/>
      <c r="AI57" s="442"/>
      <c r="AJ57" s="443"/>
      <c r="AK57" s="269"/>
      <c r="AL57" s="481"/>
      <c r="AM57" s="482"/>
      <c r="AN57" s="502"/>
      <c r="AO57" s="503"/>
      <c r="AP57" s="442"/>
      <c r="AQ57" s="443"/>
      <c r="AR57" s="269"/>
      <c r="AS57" s="481"/>
      <c r="AT57" s="482"/>
      <c r="AU57" s="502"/>
      <c r="AV57" s="452" t="s">
        <v>191</v>
      </c>
      <c r="AW57" s="442"/>
      <c r="AX57" s="443"/>
      <c r="AY57" s="269"/>
      <c r="AZ57" s="481"/>
      <c r="BA57" s="482"/>
      <c r="BB57" s="502"/>
      <c r="BC57" s="503"/>
      <c r="BD57" s="442"/>
      <c r="BE57" s="443"/>
      <c r="BF57" s="269"/>
      <c r="BG57" s="481"/>
      <c r="BH57" s="482"/>
      <c r="BI57" s="502"/>
      <c r="BJ57" s="503"/>
      <c r="BK57" s="442"/>
      <c r="BL57" s="443"/>
      <c r="BM57" s="480"/>
      <c r="BO57" s="502"/>
      <c r="BQ57" s="503"/>
      <c r="BR57" s="442"/>
      <c r="BS57" s="432"/>
      <c r="BT57" s="269"/>
      <c r="BU57" s="481"/>
      <c r="BV57" s="482"/>
      <c r="BW57" s="502"/>
      <c r="BX57" s="503"/>
      <c r="BY57" s="442"/>
      <c r="BZ57" s="432"/>
      <c r="CA57" s="269"/>
      <c r="CB57" s="452"/>
      <c r="CC57" s="452"/>
      <c r="CD57" s="452"/>
      <c r="CE57" s="452"/>
      <c r="CF57" s="442"/>
      <c r="CG57" s="432"/>
      <c r="CH57" s="444"/>
      <c r="CJ57" s="502"/>
      <c r="CL57" s="432"/>
      <c r="CN57" s="263"/>
      <c r="CO57" s="274"/>
      <c r="CP57" s="274" t="str">
        <f t="shared" si="86"/>
        <v>Arkansas</v>
      </c>
      <c r="CQ57" s="514">
        <f t="shared" si="81"/>
        <v>3</v>
      </c>
      <c r="CR57" s="514">
        <f t="shared" si="82"/>
        <v>0</v>
      </c>
      <c r="CS57" s="514">
        <f t="shared" si="83"/>
        <v>0</v>
      </c>
      <c r="CT57" s="514">
        <f t="shared" si="84"/>
        <v>0</v>
      </c>
      <c r="CU57" s="496">
        <f t="shared" si="85"/>
        <v>3</v>
      </c>
      <c r="CV57" s="445"/>
      <c r="CW57" s="445"/>
      <c r="CX57" s="445"/>
    </row>
    <row r="58" spans="1:107" s="514" customFormat="1" ht="18.75" customHeight="1" x14ac:dyDescent="0.25">
      <c r="A58" s="454"/>
      <c r="C58" s="276" t="s">
        <v>157</v>
      </c>
      <c r="D58" s="276">
        <v>0</v>
      </c>
      <c r="E58" s="263"/>
      <c r="F58" s="455" t="s">
        <v>157</v>
      </c>
      <c r="G58" s="263">
        <f>E54</f>
        <v>0</v>
      </c>
      <c r="H58" s="432"/>
      <c r="J58" s="276" t="s">
        <v>157</v>
      </c>
      <c r="K58" s="276">
        <v>0</v>
      </c>
      <c r="L58" s="263"/>
      <c r="M58" s="455" t="s">
        <v>157</v>
      </c>
      <c r="N58" s="263">
        <f>L54</f>
        <v>3</v>
      </c>
      <c r="O58" s="432"/>
      <c r="Q58" s="276" t="s">
        <v>157</v>
      </c>
      <c r="R58" s="276">
        <v>0</v>
      </c>
      <c r="S58" s="263"/>
      <c r="T58" s="455" t="s">
        <v>157</v>
      </c>
      <c r="U58" s="263">
        <f>S54</f>
        <v>0</v>
      </c>
      <c r="V58" s="432"/>
      <c r="X58" s="276" t="s">
        <v>157</v>
      </c>
      <c r="Y58" s="276">
        <v>0</v>
      </c>
      <c r="Z58" s="263"/>
      <c r="AA58" s="455" t="s">
        <v>157</v>
      </c>
      <c r="AB58" s="263">
        <f>Z54</f>
        <v>3</v>
      </c>
      <c r="AC58" s="454"/>
      <c r="AE58" s="276" t="s">
        <v>157</v>
      </c>
      <c r="AF58" s="276">
        <v>0</v>
      </c>
      <c r="AG58" s="263"/>
      <c r="AH58" s="455" t="s">
        <v>157</v>
      </c>
      <c r="AI58" s="263">
        <f>AG54</f>
        <v>0</v>
      </c>
      <c r="AJ58" s="432"/>
      <c r="AL58" s="276" t="s">
        <v>157</v>
      </c>
      <c r="AM58" s="276">
        <v>0</v>
      </c>
      <c r="AN58" s="263"/>
      <c r="AO58" s="455" t="s">
        <v>157</v>
      </c>
      <c r="AP58" s="263">
        <f>AN54</f>
        <v>3</v>
      </c>
      <c r="AQ58" s="432"/>
      <c r="AS58" s="276" t="s">
        <v>157</v>
      </c>
      <c r="AT58" s="276">
        <v>0</v>
      </c>
      <c r="AU58" s="263"/>
      <c r="AV58" s="455" t="s">
        <v>157</v>
      </c>
      <c r="AW58" s="263">
        <f>AU54</f>
        <v>0</v>
      </c>
      <c r="AX58" s="432"/>
      <c r="AZ58" s="276" t="s">
        <v>157</v>
      </c>
      <c r="BA58" s="276">
        <v>0</v>
      </c>
      <c r="BB58" s="263"/>
      <c r="BC58" s="455" t="s">
        <v>157</v>
      </c>
      <c r="BD58" s="263">
        <f>BB54</f>
        <v>0</v>
      </c>
      <c r="BE58" s="432"/>
      <c r="BG58" s="276" t="s">
        <v>157</v>
      </c>
      <c r="BH58" s="276">
        <v>0</v>
      </c>
      <c r="BI58" s="263"/>
      <c r="BJ58" s="455" t="s">
        <v>157</v>
      </c>
      <c r="BK58" s="263">
        <f>BI54</f>
        <v>3</v>
      </c>
      <c r="BL58" s="432"/>
      <c r="BM58" s="480"/>
      <c r="BO58" s="481"/>
      <c r="BP58" s="444"/>
      <c r="BQ58" s="503"/>
      <c r="BR58" s="442"/>
      <c r="BS58" s="454"/>
      <c r="BT58" s="269"/>
      <c r="BU58" s="481"/>
      <c r="BV58" s="482"/>
      <c r="BW58" s="502"/>
      <c r="BX58" s="503"/>
      <c r="BY58" s="442"/>
      <c r="BZ58" s="432"/>
      <c r="CA58" s="269"/>
      <c r="CB58" s="452"/>
      <c r="CC58" s="452"/>
      <c r="CD58" s="452"/>
      <c r="CE58" s="452"/>
      <c r="CF58" s="442"/>
      <c r="CG58" s="454"/>
      <c r="CH58" s="538"/>
      <c r="CJ58" s="502"/>
      <c r="CL58" s="454"/>
      <c r="CN58" s="263"/>
      <c r="CO58" s="274"/>
      <c r="CP58" s="274" t="str">
        <f>CP41</f>
        <v>Virginia Tech</v>
      </c>
      <c r="CQ58" s="514">
        <f t="shared" si="81"/>
        <v>2</v>
      </c>
      <c r="CR58" s="514">
        <f t="shared" si="82"/>
        <v>1</v>
      </c>
      <c r="CS58" s="514">
        <f t="shared" si="83"/>
        <v>0</v>
      </c>
      <c r="CT58" s="514">
        <f t="shared" si="84"/>
        <v>1</v>
      </c>
      <c r="CU58" s="496">
        <f t="shared" si="85"/>
        <v>4</v>
      </c>
      <c r="CV58" s="445"/>
      <c r="CW58" s="445"/>
      <c r="CX58" s="445"/>
    </row>
    <row r="59" spans="1:107" s="514" customFormat="1" ht="18.75" customHeight="1" x14ac:dyDescent="0.25">
      <c r="A59" s="454"/>
      <c r="B59" s="457">
        <v>16</v>
      </c>
      <c r="C59" s="283" t="s">
        <v>694</v>
      </c>
      <c r="D59" s="270">
        <f>_xlfn.IFNA(IF(MATCH(C59, $CO$5:$CO$14, 0)&gt;0, $B59), 0)</f>
        <v>0</v>
      </c>
      <c r="E59" s="269"/>
      <c r="F59" s="284" t="s">
        <v>680</v>
      </c>
      <c r="G59" s="270">
        <f>_xlfn.IFNA(IF(MATCH(F59, $CO$5:$CO$14, 0)&gt;0, $B59), 0)</f>
        <v>0</v>
      </c>
      <c r="H59" s="456"/>
      <c r="I59" s="457">
        <v>16</v>
      </c>
      <c r="J59" s="461" t="s">
        <v>688</v>
      </c>
      <c r="K59" s="270">
        <f>_xlfn.IFNA(IF(MATCH(J59, $CO$5:$CO$14, 0)&gt;0, $B59), 0)</f>
        <v>16</v>
      </c>
      <c r="L59" s="269"/>
      <c r="M59" s="546" t="s">
        <v>680</v>
      </c>
      <c r="N59" s="270">
        <f>_xlfn.IFNA(IF(MATCH(M59, $CO$5:$CO$14, 0)&gt;0, $B59), 0)</f>
        <v>0</v>
      </c>
      <c r="O59" s="443"/>
      <c r="P59" s="457">
        <v>16</v>
      </c>
      <c r="Q59" s="283" t="s">
        <v>690</v>
      </c>
      <c r="R59" s="270">
        <f>_xlfn.IFNA(IF(MATCH(Q59, $CO$5:$CO$14, 0)&gt;0, $B59), 0)</f>
        <v>16</v>
      </c>
      <c r="S59" s="269"/>
      <c r="T59" s="284" t="s">
        <v>681</v>
      </c>
      <c r="U59" s="270">
        <f>_xlfn.IFNA(IF(MATCH(T59, $CO$5:$CO$14, 0)&gt;0, $B59), 0)</f>
        <v>0</v>
      </c>
      <c r="V59" s="456"/>
      <c r="W59" s="457">
        <v>16</v>
      </c>
      <c r="X59" s="458" t="s">
        <v>663</v>
      </c>
      <c r="Y59" s="451">
        <v>0</v>
      </c>
      <c r="Z59" s="269"/>
      <c r="AA59" s="458" t="s">
        <v>695</v>
      </c>
      <c r="AB59" s="451">
        <v>0</v>
      </c>
      <c r="AC59" s="456"/>
      <c r="AD59" s="457">
        <v>16</v>
      </c>
      <c r="AE59" s="459" t="s">
        <v>681</v>
      </c>
      <c r="AF59" s="270">
        <f>_xlfn.IFNA(IF(MATCH(AE59, $CO$5:$CO$14, 0)&gt;0, $B59), 0)</f>
        <v>0</v>
      </c>
      <c r="AG59" s="269"/>
      <c r="AH59" s="459" t="s">
        <v>684</v>
      </c>
      <c r="AI59" s="270">
        <f>_xlfn.IFNA(IF(MATCH(AH59, $CO$5:$CO$14, 0)&gt;0, $B59), 0)</f>
        <v>0</v>
      </c>
      <c r="AJ59" s="456"/>
      <c r="AK59" s="457">
        <v>16</v>
      </c>
      <c r="AL59" s="460" t="s">
        <v>681</v>
      </c>
      <c r="AM59" s="270">
        <f>_xlfn.IFNA(IF(MATCH(AL59, $CO$5:$CO$14, 0)&gt;0, $B59), 0)</f>
        <v>0</v>
      </c>
      <c r="AN59" s="269"/>
      <c r="AO59" s="461" t="s">
        <v>695</v>
      </c>
      <c r="AP59" s="270">
        <f>_xlfn.IFNA(IF(MATCH(AO59, $CO$5:$CO$14, 0)&gt;0, $B59), 0)</f>
        <v>0</v>
      </c>
      <c r="AQ59" s="456"/>
      <c r="AR59" s="457">
        <v>16</v>
      </c>
      <c r="AS59" s="459" t="s">
        <v>684</v>
      </c>
      <c r="AT59" s="270">
        <f>_xlfn.IFNA(IF(MATCH(AS59, $CO$5:$CO$14, 0)&gt;0, $B59), 0)</f>
        <v>0</v>
      </c>
      <c r="AU59" s="269"/>
      <c r="AV59" s="460" t="s">
        <v>681</v>
      </c>
      <c r="AW59" s="270">
        <f>_xlfn.IFNA(IF(MATCH(AV59, $CO$5:$CO$14, 0)&gt;0, $B59), 0)</f>
        <v>0</v>
      </c>
      <c r="AX59" s="456"/>
      <c r="AY59" s="457">
        <v>16</v>
      </c>
      <c r="AZ59" s="459" t="s">
        <v>680</v>
      </c>
      <c r="BA59" s="270">
        <f>_xlfn.IFNA(IF(MATCH(AZ59, $CO$5:$CO$14, 0)&gt;0, $B59), 0)</f>
        <v>0</v>
      </c>
      <c r="BB59" s="269"/>
      <c r="BC59" s="458" t="s">
        <v>690</v>
      </c>
      <c r="BD59" s="451">
        <v>0</v>
      </c>
      <c r="BE59" s="456"/>
      <c r="BF59" s="457">
        <v>16</v>
      </c>
      <c r="BG59" s="460" t="s">
        <v>681</v>
      </c>
      <c r="BH59" s="270">
        <f>_xlfn.IFNA(IF(MATCH(BG59, $CO$5:$CO$14, 0)&gt;0, $B59), 0)</f>
        <v>0</v>
      </c>
      <c r="BI59" s="269"/>
      <c r="BJ59" s="283" t="s">
        <v>691</v>
      </c>
      <c r="BK59" s="270">
        <f>_xlfn.IFNA(IF(MATCH(BJ59, $CO$5:$CO$14, 0)&gt;0, $B59), 0)</f>
        <v>0</v>
      </c>
      <c r="BL59" s="454"/>
      <c r="BM59" s="457"/>
      <c r="BO59" s="270"/>
      <c r="BP59" s="269"/>
      <c r="BR59" s="270"/>
      <c r="BS59" s="454"/>
      <c r="BT59" s="269"/>
      <c r="BU59" s="481"/>
      <c r="BV59" s="482"/>
      <c r="BW59" s="502"/>
      <c r="BX59" s="503"/>
      <c r="BY59" s="442"/>
      <c r="BZ59" s="432"/>
      <c r="CA59" s="269"/>
      <c r="CB59" s="452"/>
      <c r="CC59" s="452"/>
      <c r="CD59" s="452"/>
      <c r="CE59" s="452"/>
      <c r="CF59" s="442"/>
      <c r="CG59" s="454"/>
      <c r="CH59" s="538"/>
      <c r="CJ59" s="502"/>
      <c r="CL59" s="454"/>
      <c r="CN59" s="263"/>
      <c r="CO59" s="274"/>
      <c r="CP59" s="274" t="str">
        <f t="shared" ref="CP59:CP64" si="87">CP42</f>
        <v>Georgia State</v>
      </c>
      <c r="CQ59" s="514">
        <f t="shared" si="81"/>
        <v>0</v>
      </c>
      <c r="CR59" s="514">
        <f t="shared" si="82"/>
        <v>0</v>
      </c>
      <c r="CS59" s="514">
        <f t="shared" si="83"/>
        <v>0</v>
      </c>
      <c r="CT59" s="514">
        <f t="shared" si="84"/>
        <v>0</v>
      </c>
      <c r="CU59" s="496">
        <f t="shared" si="85"/>
        <v>0</v>
      </c>
      <c r="CV59" s="445"/>
      <c r="CW59" s="445"/>
      <c r="CX59" s="445"/>
    </row>
    <row r="60" spans="1:107" s="514" customFormat="1" ht="18.75" customHeight="1" x14ac:dyDescent="0.25">
      <c r="A60" s="454"/>
      <c r="B60" s="457">
        <v>13</v>
      </c>
      <c r="C60" s="284" t="s">
        <v>684</v>
      </c>
      <c r="D60" s="270">
        <f t="shared" ref="D60:D62" si="88">_xlfn.IFNA(IF(MATCH(C60, $CO$5:$CO$14, 0)&gt;0, $B60), 0)</f>
        <v>0</v>
      </c>
      <c r="E60" s="269"/>
      <c r="F60" s="459" t="s">
        <v>681</v>
      </c>
      <c r="G60" s="270">
        <f t="shared" ref="G60:G62" si="89">_xlfn.IFNA(IF(MATCH(F60, $CO$5:$CO$14, 0)&gt;0, $B60), 0)</f>
        <v>0</v>
      </c>
      <c r="H60" s="456"/>
      <c r="I60" s="457">
        <v>13</v>
      </c>
      <c r="J60" s="459" t="s">
        <v>681</v>
      </c>
      <c r="K60" s="270">
        <f t="shared" ref="K60:K62" si="90">_xlfn.IFNA(IF(MATCH(J60, $CO$5:$CO$14, 0)&gt;0, $B60), 0)</f>
        <v>0</v>
      </c>
      <c r="L60" s="269"/>
      <c r="M60" s="546" t="s">
        <v>689</v>
      </c>
      <c r="N60" s="270">
        <f t="shared" ref="N60:N62" si="91">_xlfn.IFNA(IF(MATCH(M60, $CO$5:$CO$14, 0)&gt;0, $B60), 0)</f>
        <v>0</v>
      </c>
      <c r="O60" s="443"/>
      <c r="P60" s="457">
        <v>13</v>
      </c>
      <c r="Q60" s="284" t="s">
        <v>681</v>
      </c>
      <c r="R60" s="270">
        <f t="shared" ref="R60:R62" si="92">_xlfn.IFNA(IF(MATCH(Q60, $CO$5:$CO$14, 0)&gt;0, $B60), 0)</f>
        <v>0</v>
      </c>
      <c r="S60" s="269"/>
      <c r="T60" s="284" t="s">
        <v>687</v>
      </c>
      <c r="U60" s="270">
        <f t="shared" ref="U60:U62" si="93">_xlfn.IFNA(IF(MATCH(T60, $CO$5:$CO$14, 0)&gt;0, $B60), 0)</f>
        <v>0</v>
      </c>
      <c r="V60" s="456"/>
      <c r="W60" s="457">
        <v>13</v>
      </c>
      <c r="X60" s="461" t="s">
        <v>693</v>
      </c>
      <c r="Y60" s="270">
        <f t="shared" ref="Y60:Y62" si="94">_xlfn.IFNA(IF(MATCH(X60, $CO$5:$CO$14, 0)&gt;0, $B60), 0)</f>
        <v>0</v>
      </c>
      <c r="Z60" s="269"/>
      <c r="AA60" s="461" t="s">
        <v>693</v>
      </c>
      <c r="AB60" s="270">
        <f t="shared" ref="AB60:AB62" si="95">_xlfn.IFNA(IF(MATCH(AA60, $CO$5:$CO$14, 0)&gt;0, $B60), 0)</f>
        <v>0</v>
      </c>
      <c r="AC60" s="456"/>
      <c r="AD60" s="457">
        <v>13</v>
      </c>
      <c r="AE60" s="459" t="s">
        <v>687</v>
      </c>
      <c r="AF60" s="270">
        <f t="shared" ref="AF60:AF62" si="96">_xlfn.IFNA(IF(MATCH(AE60, $CO$5:$CO$14, 0)&gt;0, $B60), 0)</f>
        <v>0</v>
      </c>
      <c r="AG60" s="269"/>
      <c r="AH60" s="459" t="s">
        <v>681</v>
      </c>
      <c r="AI60" s="270">
        <f t="shared" ref="AI60:AI62" si="97">_xlfn.IFNA(IF(MATCH(AH60, $CO$5:$CO$14, 0)&gt;0, $B60), 0)</f>
        <v>0</v>
      </c>
      <c r="AJ60" s="456"/>
      <c r="AK60" s="457">
        <v>13</v>
      </c>
      <c r="AL60" s="461" t="s">
        <v>663</v>
      </c>
      <c r="AM60" s="270">
        <f t="shared" ref="AM60:AM62" si="98">_xlfn.IFNA(IF(MATCH(AL60, $CO$5:$CO$14, 0)&gt;0, $B60), 0)</f>
        <v>0</v>
      </c>
      <c r="AN60" s="269"/>
      <c r="AO60" s="461" t="s">
        <v>690</v>
      </c>
      <c r="AP60" s="270">
        <f t="shared" ref="AP60:AP62" si="99">_xlfn.IFNA(IF(MATCH(AO60, $CO$5:$CO$14, 0)&gt;0, $B60), 0)</f>
        <v>13</v>
      </c>
      <c r="AQ60" s="456"/>
      <c r="AR60" s="457">
        <v>13</v>
      </c>
      <c r="AS60" s="459" t="s">
        <v>680</v>
      </c>
      <c r="AT60" s="270">
        <f t="shared" ref="AT60:AT62" si="100">_xlfn.IFNA(IF(MATCH(AS60, $CO$5:$CO$14, 0)&gt;0, $B60), 0)</f>
        <v>0</v>
      </c>
      <c r="AU60" s="269"/>
      <c r="AV60" s="460" t="s">
        <v>680</v>
      </c>
      <c r="AW60" s="270">
        <f t="shared" ref="AW60:AW62" si="101">_xlfn.IFNA(IF(MATCH(AV60, $CO$5:$CO$14, 0)&gt;0, $B60), 0)</f>
        <v>0</v>
      </c>
      <c r="AX60" s="456"/>
      <c r="AY60" s="457">
        <v>13</v>
      </c>
      <c r="AZ60" s="459" t="s">
        <v>683</v>
      </c>
      <c r="BA60" s="270">
        <f t="shared" ref="BA60:BA62" si="102">_xlfn.IFNA(IF(MATCH(AZ60, $CO$5:$CO$14, 0)&gt;0, $B60), 0)</f>
        <v>0</v>
      </c>
      <c r="BB60" s="269"/>
      <c r="BC60" s="459" t="s">
        <v>680</v>
      </c>
      <c r="BD60" s="270">
        <f t="shared" ref="BD60:BD62" si="103">_xlfn.IFNA(IF(MATCH(BC60, $CO$5:$CO$14, 0)&gt;0, $B60), 0)</f>
        <v>0</v>
      </c>
      <c r="BE60" s="456"/>
      <c r="BF60" s="457">
        <v>13</v>
      </c>
      <c r="BG60" s="460" t="s">
        <v>687</v>
      </c>
      <c r="BH60" s="270">
        <f t="shared" ref="BH60:BH62" si="104">_xlfn.IFNA(IF(MATCH(BG60, $CO$5:$CO$14, 0)&gt;0, $B60), 0)</f>
        <v>0</v>
      </c>
      <c r="BI60" s="269"/>
      <c r="BJ60" s="283" t="s">
        <v>690</v>
      </c>
      <c r="BK60" s="270">
        <f t="shared" ref="BK60:BK62" si="105">_xlfn.IFNA(IF(MATCH(BJ60, $CO$5:$CO$14, 0)&gt;0, $B60), 0)</f>
        <v>13</v>
      </c>
      <c r="BL60" s="454"/>
      <c r="BM60" s="457"/>
      <c r="BO60" s="270"/>
      <c r="BP60" s="269"/>
      <c r="BR60" s="270"/>
      <c r="BS60" s="454"/>
      <c r="BT60" s="269"/>
      <c r="BU60" s="481"/>
      <c r="BV60" s="482"/>
      <c r="BW60" s="502"/>
      <c r="BX60" s="503"/>
      <c r="BY60" s="442"/>
      <c r="BZ60" s="432"/>
      <c r="CA60" s="269"/>
      <c r="CB60" s="452"/>
      <c r="CC60" s="452" t="s">
        <v>1</v>
      </c>
      <c r="CD60" s="452"/>
      <c r="CE60" s="452"/>
      <c r="CF60" s="442"/>
      <c r="CG60" s="454"/>
      <c r="CH60" s="538"/>
      <c r="CJ60" s="502"/>
      <c r="CL60" s="454"/>
      <c r="CN60" s="263"/>
      <c r="CO60" s="274"/>
      <c r="CP60" s="274" t="str">
        <f t="shared" si="87"/>
        <v>North Carolina</v>
      </c>
      <c r="CQ60" s="514">
        <f t="shared" si="81"/>
        <v>1</v>
      </c>
      <c r="CR60" s="514">
        <f t="shared" si="82"/>
        <v>3</v>
      </c>
      <c r="CS60" s="514">
        <f t="shared" si="83"/>
        <v>3</v>
      </c>
      <c r="CT60" s="514">
        <f t="shared" si="84"/>
        <v>2</v>
      </c>
      <c r="CU60" s="496">
        <f t="shared" si="85"/>
        <v>9</v>
      </c>
      <c r="CV60" s="445"/>
      <c r="CW60" s="445"/>
      <c r="CX60" s="445"/>
    </row>
    <row r="61" spans="1:107" s="514" customFormat="1" ht="18.75" customHeight="1" x14ac:dyDescent="0.25">
      <c r="A61" s="462"/>
      <c r="B61" s="457">
        <v>10</v>
      </c>
      <c r="C61" s="284" t="s">
        <v>680</v>
      </c>
      <c r="D61" s="270">
        <f t="shared" si="88"/>
        <v>0</v>
      </c>
      <c r="E61" s="269"/>
      <c r="F61" s="461" t="s">
        <v>692</v>
      </c>
      <c r="G61" s="270">
        <f t="shared" si="89"/>
        <v>0</v>
      </c>
      <c r="H61" s="463"/>
      <c r="I61" s="457">
        <v>10</v>
      </c>
      <c r="J61" s="458" t="s">
        <v>663</v>
      </c>
      <c r="K61" s="451">
        <v>0</v>
      </c>
      <c r="L61" s="269"/>
      <c r="M61" s="514" t="s">
        <v>695</v>
      </c>
      <c r="N61" s="270">
        <f t="shared" si="91"/>
        <v>0</v>
      </c>
      <c r="O61" s="443"/>
      <c r="P61" s="457">
        <v>10</v>
      </c>
      <c r="Q61" s="283" t="s">
        <v>692</v>
      </c>
      <c r="R61" s="270">
        <f t="shared" si="92"/>
        <v>0</v>
      </c>
      <c r="S61" s="269"/>
      <c r="T61" s="284" t="s">
        <v>683</v>
      </c>
      <c r="U61" s="270">
        <f t="shared" si="93"/>
        <v>0</v>
      </c>
      <c r="V61" s="463"/>
      <c r="W61" s="457">
        <v>10</v>
      </c>
      <c r="X61" s="461" t="s">
        <v>688</v>
      </c>
      <c r="Y61" s="270">
        <f t="shared" si="94"/>
        <v>10</v>
      </c>
      <c r="Z61" s="269"/>
      <c r="AA61" s="459" t="s">
        <v>684</v>
      </c>
      <c r="AB61" s="270">
        <f t="shared" si="95"/>
        <v>0</v>
      </c>
      <c r="AC61" s="463"/>
      <c r="AD61" s="457">
        <v>10</v>
      </c>
      <c r="AE61" s="459" t="s">
        <v>683</v>
      </c>
      <c r="AF61" s="270">
        <f t="shared" si="96"/>
        <v>0</v>
      </c>
      <c r="AG61" s="269"/>
      <c r="AH61" s="459" t="s">
        <v>687</v>
      </c>
      <c r="AI61" s="270">
        <f t="shared" si="97"/>
        <v>0</v>
      </c>
      <c r="AJ61" s="463"/>
      <c r="AK61" s="457">
        <v>10</v>
      </c>
      <c r="AL61" s="458" t="s">
        <v>688</v>
      </c>
      <c r="AM61" s="451">
        <v>0</v>
      </c>
      <c r="AN61" s="269"/>
      <c r="AO61" s="461" t="s">
        <v>688</v>
      </c>
      <c r="AP61" s="270">
        <f t="shared" si="99"/>
        <v>10</v>
      </c>
      <c r="AQ61" s="463"/>
      <c r="AR61" s="457">
        <v>10</v>
      </c>
      <c r="AS61" s="461" t="s">
        <v>694</v>
      </c>
      <c r="AT61" s="270">
        <f t="shared" si="100"/>
        <v>0</v>
      </c>
      <c r="AU61" s="269"/>
      <c r="AV61" s="460" t="s">
        <v>684</v>
      </c>
      <c r="AW61" s="270">
        <f t="shared" si="101"/>
        <v>0</v>
      </c>
      <c r="AX61" s="463"/>
      <c r="AY61" s="457">
        <v>10</v>
      </c>
      <c r="AZ61" s="459" t="s">
        <v>689</v>
      </c>
      <c r="BA61" s="270">
        <f t="shared" si="102"/>
        <v>0</v>
      </c>
      <c r="BB61" s="269"/>
      <c r="BC61" s="459" t="s">
        <v>689</v>
      </c>
      <c r="BD61" s="270">
        <f t="shared" si="103"/>
        <v>0</v>
      </c>
      <c r="BE61" s="463"/>
      <c r="BF61" s="457">
        <v>10</v>
      </c>
      <c r="BG61" s="460" t="s">
        <v>684</v>
      </c>
      <c r="BH61" s="270">
        <f t="shared" si="104"/>
        <v>0</v>
      </c>
      <c r="BI61" s="269"/>
      <c r="BJ61" s="284" t="s">
        <v>684</v>
      </c>
      <c r="BK61" s="270">
        <f t="shared" si="105"/>
        <v>0</v>
      </c>
      <c r="BL61" s="462"/>
      <c r="BM61" s="457"/>
      <c r="BO61" s="270"/>
      <c r="BP61" s="269"/>
      <c r="BR61" s="270"/>
      <c r="BS61" s="462"/>
      <c r="BT61" s="269"/>
      <c r="BU61" s="481"/>
      <c r="BV61" s="482"/>
      <c r="BW61" s="502"/>
      <c r="BX61" s="503"/>
      <c r="BY61" s="442"/>
      <c r="BZ61" s="432"/>
      <c r="CA61" s="269"/>
      <c r="CB61" s="452"/>
      <c r="CC61" s="452"/>
      <c r="CD61" s="452"/>
      <c r="CE61" s="452"/>
      <c r="CF61" s="442"/>
      <c r="CG61" s="462"/>
      <c r="CH61" s="538"/>
      <c r="CJ61" s="502"/>
      <c r="CL61" s="462"/>
      <c r="CN61" s="263"/>
      <c r="CO61" s="274"/>
      <c r="CP61" s="274" t="str">
        <f t="shared" si="87"/>
        <v>Michigan State</v>
      </c>
      <c r="CQ61" s="514">
        <f t="shared" si="81"/>
        <v>1</v>
      </c>
      <c r="CR61" s="514">
        <f t="shared" si="82"/>
        <v>2</v>
      </c>
      <c r="CS61" s="514">
        <f t="shared" si="83"/>
        <v>4</v>
      </c>
      <c r="CT61" s="514">
        <f t="shared" si="84"/>
        <v>4</v>
      </c>
      <c r="CU61" s="496">
        <f t="shared" si="85"/>
        <v>11</v>
      </c>
      <c r="CV61" s="445"/>
      <c r="CW61" s="445"/>
      <c r="CX61" s="445"/>
    </row>
    <row r="62" spans="1:107" s="514" customFormat="1" ht="18.75" customHeight="1" x14ac:dyDescent="0.25">
      <c r="A62" s="462"/>
      <c r="B62" s="457">
        <v>7</v>
      </c>
      <c r="C62" s="283" t="s">
        <v>696</v>
      </c>
      <c r="D62" s="270">
        <f t="shared" si="88"/>
        <v>0</v>
      </c>
      <c r="E62" s="269"/>
      <c r="F62" s="461" t="s">
        <v>693</v>
      </c>
      <c r="G62" s="270">
        <f t="shared" si="89"/>
        <v>0</v>
      </c>
      <c r="H62" s="463"/>
      <c r="I62" s="457">
        <v>7</v>
      </c>
      <c r="J62" s="459" t="s">
        <v>683</v>
      </c>
      <c r="K62" s="270">
        <f t="shared" si="90"/>
        <v>0</v>
      </c>
      <c r="L62" s="269"/>
      <c r="M62" s="514" t="s">
        <v>693</v>
      </c>
      <c r="N62" s="270">
        <f t="shared" si="91"/>
        <v>0</v>
      </c>
      <c r="O62" s="443"/>
      <c r="P62" s="457">
        <v>7</v>
      </c>
      <c r="Q62" s="283" t="s">
        <v>694</v>
      </c>
      <c r="R62" s="270">
        <f t="shared" si="92"/>
        <v>0</v>
      </c>
      <c r="S62" s="269"/>
      <c r="T62" s="283" t="s">
        <v>685</v>
      </c>
      <c r="U62" s="270">
        <f t="shared" si="93"/>
        <v>0</v>
      </c>
      <c r="V62" s="463"/>
      <c r="W62" s="457">
        <v>7</v>
      </c>
      <c r="X62" s="461" t="s">
        <v>698</v>
      </c>
      <c r="Y62" s="270">
        <f t="shared" si="94"/>
        <v>0</v>
      </c>
      <c r="Z62" s="269"/>
      <c r="AA62" s="461" t="s">
        <v>692</v>
      </c>
      <c r="AB62" s="270">
        <f t="shared" si="95"/>
        <v>0</v>
      </c>
      <c r="AC62" s="463"/>
      <c r="AD62" s="457">
        <v>7</v>
      </c>
      <c r="AE62" s="458" t="s">
        <v>695</v>
      </c>
      <c r="AF62" s="451">
        <v>0</v>
      </c>
      <c r="AG62" s="269"/>
      <c r="AH62" s="461" t="s">
        <v>685</v>
      </c>
      <c r="AI62" s="270">
        <f t="shared" si="97"/>
        <v>0</v>
      </c>
      <c r="AJ62" s="463"/>
      <c r="AK62" s="457">
        <v>7</v>
      </c>
      <c r="AL62" s="460" t="s">
        <v>684</v>
      </c>
      <c r="AM62" s="270">
        <f t="shared" si="98"/>
        <v>0</v>
      </c>
      <c r="AN62" s="269"/>
      <c r="AO62" s="459" t="s">
        <v>681</v>
      </c>
      <c r="AP62" s="270">
        <f t="shared" si="99"/>
        <v>0</v>
      </c>
      <c r="AQ62" s="463"/>
      <c r="AR62" s="457">
        <v>7</v>
      </c>
      <c r="AS62" s="459" t="s">
        <v>681</v>
      </c>
      <c r="AT62" s="270">
        <f t="shared" si="100"/>
        <v>0</v>
      </c>
      <c r="AU62" s="269"/>
      <c r="AV62" s="461" t="s">
        <v>682</v>
      </c>
      <c r="AW62" s="270">
        <f t="shared" si="101"/>
        <v>0</v>
      </c>
      <c r="AX62" s="463"/>
      <c r="AY62" s="457">
        <v>7</v>
      </c>
      <c r="AZ62" s="461" t="s">
        <v>696</v>
      </c>
      <c r="BA62" s="270">
        <f t="shared" si="102"/>
        <v>0</v>
      </c>
      <c r="BB62" s="269"/>
      <c r="BC62" s="461" t="s">
        <v>692</v>
      </c>
      <c r="BD62" s="270">
        <f t="shared" si="103"/>
        <v>0</v>
      </c>
      <c r="BE62" s="463"/>
      <c r="BF62" s="457">
        <v>7</v>
      </c>
      <c r="BG62" s="461" t="s">
        <v>695</v>
      </c>
      <c r="BH62" s="270">
        <f t="shared" si="104"/>
        <v>0</v>
      </c>
      <c r="BI62" s="269"/>
      <c r="BJ62" s="458" t="s">
        <v>688</v>
      </c>
      <c r="BK62" s="451">
        <v>0</v>
      </c>
      <c r="BL62" s="462"/>
      <c r="BM62" s="457"/>
      <c r="BO62" s="270"/>
      <c r="BP62" s="269"/>
      <c r="BR62" s="270"/>
      <c r="BS62" s="462"/>
      <c r="BT62" s="269"/>
      <c r="BU62" s="481"/>
      <c r="BV62" s="482"/>
      <c r="BW62" s="502"/>
      <c r="BX62" s="503"/>
      <c r="BY62" s="442"/>
      <c r="BZ62" s="432"/>
      <c r="CA62" s="269"/>
      <c r="CB62" s="452"/>
      <c r="CC62" s="452"/>
      <c r="CD62" s="452"/>
      <c r="CE62" s="452"/>
      <c r="CF62" s="442"/>
      <c r="CG62" s="462"/>
      <c r="CH62" s="538"/>
      <c r="CJ62" s="502"/>
      <c r="CL62" s="462"/>
      <c r="CN62" s="263"/>
      <c r="CO62" s="263"/>
      <c r="CP62" s="274" t="str">
        <f t="shared" si="87"/>
        <v>Old Dominion</v>
      </c>
      <c r="CQ62" s="514">
        <f t="shared" si="81"/>
        <v>3</v>
      </c>
      <c r="CR62" s="514">
        <f t="shared" si="82"/>
        <v>3</v>
      </c>
      <c r="CS62" s="514">
        <f t="shared" si="83"/>
        <v>3</v>
      </c>
      <c r="CT62" s="514">
        <f t="shared" si="84"/>
        <v>3</v>
      </c>
      <c r="CU62" s="496">
        <f t="shared" si="85"/>
        <v>12</v>
      </c>
      <c r="CV62" s="445"/>
      <c r="CW62" s="445"/>
      <c r="CX62" s="445"/>
    </row>
    <row r="63" spans="1:107" s="514" customFormat="1" ht="18.75" customHeight="1" x14ac:dyDescent="0.25">
      <c r="A63" s="462"/>
      <c r="B63" s="457">
        <v>6</v>
      </c>
      <c r="C63" s="283" t="s">
        <v>693</v>
      </c>
      <c r="D63" s="270">
        <f>_xlfn.IFNA(IF(MATCH(C63, $CO$5:$CO$14, 0)&gt;0, $B63), 0)</f>
        <v>0</v>
      </c>
      <c r="E63" s="269"/>
      <c r="F63" s="461" t="s">
        <v>685</v>
      </c>
      <c r="G63" s="270">
        <f>_xlfn.IFNA(IF(MATCH(F63, $CO$5:$CO$14, 0)&gt;0, $B63), 0)</f>
        <v>0</v>
      </c>
      <c r="H63" s="463"/>
      <c r="I63" s="457">
        <v>6</v>
      </c>
      <c r="J63" s="461" t="s">
        <v>696</v>
      </c>
      <c r="K63" s="270">
        <f>_xlfn.IFNA(IF(MATCH(J63, $CO$5:$CO$14, 0)&gt;0, $B63), 0)</f>
        <v>0</v>
      </c>
      <c r="L63" s="269"/>
      <c r="M63" s="514" t="s">
        <v>690</v>
      </c>
      <c r="N63" s="270">
        <f>_xlfn.IFNA(IF(MATCH(M63, $CO$5:$CO$14, 0)&gt;0, $B63), 0)</f>
        <v>6</v>
      </c>
      <c r="O63" s="443"/>
      <c r="P63" s="457">
        <v>6</v>
      </c>
      <c r="Q63" s="283" t="s">
        <v>688</v>
      </c>
      <c r="R63" s="270">
        <f>_xlfn.IFNA(IF(MATCH(Q63, $CO$5:$CO$14, 0)&gt;0, $B63), 0)</f>
        <v>6</v>
      </c>
      <c r="S63" s="269"/>
      <c r="T63" s="283" t="s">
        <v>696</v>
      </c>
      <c r="U63" s="270">
        <f>_xlfn.IFNA(IF(MATCH(T63, $CO$5:$CO$14, 0)&gt;0, $B63), 0)</f>
        <v>0</v>
      </c>
      <c r="V63" s="463"/>
      <c r="W63" s="457">
        <v>6</v>
      </c>
      <c r="X63" s="459" t="s">
        <v>681</v>
      </c>
      <c r="Y63" s="270">
        <f>_xlfn.IFNA(IF(MATCH(X63, $CO$5:$CO$14, 0)&gt;0, $B63), 0)</f>
        <v>0</v>
      </c>
      <c r="Z63" s="269"/>
      <c r="AA63" s="459" t="s">
        <v>689</v>
      </c>
      <c r="AB63" s="270">
        <f>_xlfn.IFNA(IF(MATCH(AA63, $CO$5:$CO$14, 0)&gt;0, $B63), 0)</f>
        <v>0</v>
      </c>
      <c r="AC63" s="463"/>
      <c r="AD63" s="457">
        <v>6</v>
      </c>
      <c r="AE63" s="461" t="s">
        <v>663</v>
      </c>
      <c r="AF63" s="270">
        <f>_xlfn.IFNA(IF(MATCH(AE63, $CO$5:$CO$14, 0)&gt;0, $B63), 0)</f>
        <v>0</v>
      </c>
      <c r="AG63" s="269"/>
      <c r="AH63" s="461" t="s">
        <v>691</v>
      </c>
      <c r="AI63" s="270">
        <f>_xlfn.IFNA(IF(MATCH(AH63, $CO$5:$CO$14, 0)&gt;0, $B63), 0)</f>
        <v>0</v>
      </c>
      <c r="AJ63" s="463"/>
      <c r="AK63" s="457">
        <v>6</v>
      </c>
      <c r="AL63" s="460" t="s">
        <v>687</v>
      </c>
      <c r="AM63" s="270">
        <f>_xlfn.IFNA(IF(MATCH(AL63, $CO$5:$CO$14, 0)&gt;0, $B63), 0)</f>
        <v>0</v>
      </c>
      <c r="AN63" s="269"/>
      <c r="AO63" s="459" t="s">
        <v>680</v>
      </c>
      <c r="AP63" s="270">
        <f>_xlfn.IFNA(IF(MATCH(AO63, $CO$5:$CO$14, 0)&gt;0, $B63), 0)</f>
        <v>0</v>
      </c>
      <c r="AQ63" s="463"/>
      <c r="AR63" s="457">
        <v>6</v>
      </c>
      <c r="AS63" s="461" t="s">
        <v>663</v>
      </c>
      <c r="AT63" s="270">
        <f>_xlfn.IFNA(IF(MATCH(AS63, $CO$5:$CO$14, 0)&gt;0, $B63), 0)</f>
        <v>0</v>
      </c>
      <c r="AU63" s="269"/>
      <c r="AV63" s="461" t="s">
        <v>698</v>
      </c>
      <c r="AW63" s="270">
        <f>_xlfn.IFNA(IF(MATCH(AV63, $CO$5:$CO$14, 0)&gt;0, $B63), 0)</f>
        <v>0</v>
      </c>
      <c r="AX63" s="463"/>
      <c r="AY63" s="457">
        <v>6</v>
      </c>
      <c r="AZ63" s="461" t="s">
        <v>688</v>
      </c>
      <c r="BA63" s="270">
        <f>_xlfn.IFNA(IF(MATCH(AZ63, $CO$5:$CO$14, 0)&gt;0, $B63), 0)</f>
        <v>6</v>
      </c>
      <c r="BB63" s="269"/>
      <c r="BC63" s="459" t="s">
        <v>684</v>
      </c>
      <c r="BD63" s="270">
        <f>_xlfn.IFNA(IF(MATCH(BC63, $CO$5:$CO$14, 0)&gt;0, $B63), 0)</f>
        <v>0</v>
      </c>
      <c r="BE63" s="463"/>
      <c r="BF63" s="457">
        <v>6</v>
      </c>
      <c r="BG63" s="461" t="s">
        <v>693</v>
      </c>
      <c r="BH63" s="270">
        <f>_xlfn.IFNA(IF(MATCH(BG63, $CO$5:$CO$14, 0)&gt;0, $B63), 0)</f>
        <v>0</v>
      </c>
      <c r="BI63" s="269"/>
      <c r="BJ63" s="284" t="s">
        <v>681</v>
      </c>
      <c r="BK63" s="270">
        <f>_xlfn.IFNA(IF(MATCH(BJ63, $CO$5:$CO$14, 0)&gt;0, $B63), 0)</f>
        <v>0</v>
      </c>
      <c r="BL63" s="462"/>
      <c r="BM63" s="457"/>
      <c r="BO63" s="270"/>
      <c r="BP63" s="269"/>
      <c r="BR63" s="270"/>
      <c r="BS63" s="462"/>
      <c r="BT63" s="269"/>
      <c r="BU63" s="481"/>
      <c r="BV63" s="482"/>
      <c r="BW63" s="502"/>
      <c r="BX63" s="503"/>
      <c r="BY63" s="442"/>
      <c r="BZ63" s="432"/>
      <c r="CA63" s="269"/>
      <c r="CB63" s="452"/>
      <c r="CC63" s="452"/>
      <c r="CD63" s="452"/>
      <c r="CE63" s="452"/>
      <c r="CF63" s="442"/>
      <c r="CG63" s="462"/>
      <c r="CH63" s="538"/>
      <c r="CJ63" s="502"/>
      <c r="CL63" s="462"/>
      <c r="CN63" s="263"/>
      <c r="CO63" s="263"/>
      <c r="CP63" s="274" t="str">
        <f t="shared" si="87"/>
        <v>Troy</v>
      </c>
      <c r="CQ63" s="514">
        <f t="shared" si="81"/>
        <v>0</v>
      </c>
      <c r="CR63" s="514">
        <f t="shared" si="82"/>
        <v>0</v>
      </c>
      <c r="CS63" s="514">
        <f t="shared" si="83"/>
        <v>0</v>
      </c>
      <c r="CT63" s="514">
        <f t="shared" si="84"/>
        <v>0</v>
      </c>
      <c r="CU63" s="496">
        <f t="shared" si="85"/>
        <v>0</v>
      </c>
      <c r="CV63" s="445"/>
      <c r="CW63" s="445"/>
      <c r="CX63" s="445"/>
    </row>
    <row r="64" spans="1:107" s="514" customFormat="1" ht="18.75" customHeight="1" x14ac:dyDescent="0.25">
      <c r="A64" s="467"/>
      <c r="B64" s="457">
        <v>3</v>
      </c>
      <c r="C64" s="284" t="s">
        <v>681</v>
      </c>
      <c r="D64" s="270">
        <f>_xlfn.IFNA(IF(MATCH(C64, $CO$5:$CO$14, 0)&gt;0, $B64), 0)</f>
        <v>0</v>
      </c>
      <c r="E64" s="269"/>
      <c r="F64" s="494" t="s">
        <v>691</v>
      </c>
      <c r="G64" s="270">
        <f>_xlfn.IFNA(IF(MATCH(F64, $CO$5:$CO$14, 0)&gt;0, $B64), 0)</f>
        <v>0</v>
      </c>
      <c r="H64" s="468"/>
      <c r="I64" s="457">
        <v>3</v>
      </c>
      <c r="J64" s="461" t="s">
        <v>686</v>
      </c>
      <c r="K64" s="270">
        <f>_xlfn.IFNA(IF(MATCH(J64, $CO$5:$CO$14, 0)&gt;0, $B64), 0)</f>
        <v>0</v>
      </c>
      <c r="L64" s="269"/>
      <c r="M64" s="546" t="s">
        <v>683</v>
      </c>
      <c r="N64" s="270">
        <f>_xlfn.IFNA(IF(MATCH(M64, $CO$5:$CO$14, 0)&gt;0, $B64), 0)</f>
        <v>0</v>
      </c>
      <c r="O64" s="443"/>
      <c r="P64" s="457">
        <v>3</v>
      </c>
      <c r="Q64" s="284" t="s">
        <v>684</v>
      </c>
      <c r="R64" s="270">
        <f>_xlfn.IFNA(IF(MATCH(Q64, $CO$5:$CO$14, 0)&gt;0, $B64), 0)</f>
        <v>0</v>
      </c>
      <c r="S64" s="269"/>
      <c r="T64" s="283" t="s">
        <v>686</v>
      </c>
      <c r="U64" s="270">
        <f>_xlfn.IFNA(IF(MATCH(T64, $CO$5:$CO$14, 0)&gt;0, $B64), 0)</f>
        <v>0</v>
      </c>
      <c r="V64" s="468"/>
      <c r="W64" s="457">
        <v>3</v>
      </c>
      <c r="X64" s="459" t="s">
        <v>683</v>
      </c>
      <c r="Y64" s="270">
        <f>_xlfn.IFNA(IF(MATCH(X64, $CO$5:$CO$14, 0)&gt;0, $B64), 0)</f>
        <v>0</v>
      </c>
      <c r="Z64" s="269"/>
      <c r="AA64" s="461" t="s">
        <v>690</v>
      </c>
      <c r="AB64" s="270">
        <f>_xlfn.IFNA(IF(MATCH(AA64, $CO$5:$CO$14, 0)&gt;0, $B64), 0)</f>
        <v>3</v>
      </c>
      <c r="AC64" s="468"/>
      <c r="AD64" s="457">
        <v>3</v>
      </c>
      <c r="AE64" s="461" t="s">
        <v>694</v>
      </c>
      <c r="AF64" s="270">
        <f>_xlfn.IFNA(IF(MATCH(AE64, $CO$5:$CO$14, 0)&gt;0, $B64), 0)</f>
        <v>0</v>
      </c>
      <c r="AG64" s="269"/>
      <c r="AH64" s="461" t="s">
        <v>663</v>
      </c>
      <c r="AI64" s="270">
        <f>_xlfn.IFNA(IF(MATCH(AH64, $CO$5:$CO$14, 0)&gt;0, $B64), 0)</f>
        <v>0</v>
      </c>
      <c r="AJ64" s="468"/>
      <c r="AK64" s="457">
        <v>3</v>
      </c>
      <c r="AL64" s="461" t="s">
        <v>694</v>
      </c>
      <c r="AM64" s="270">
        <f>_xlfn.IFNA(IF(MATCH(AL64, $CO$5:$CO$14, 0)&gt;0, $B64), 0)</f>
        <v>0</v>
      </c>
      <c r="AN64" s="269"/>
      <c r="AO64" s="459" t="s">
        <v>684</v>
      </c>
      <c r="AP64" s="270">
        <f>_xlfn.IFNA(IF(MATCH(AO64, $CO$5:$CO$14, 0)&gt;0, $B64), 0)</f>
        <v>0</v>
      </c>
      <c r="AQ64" s="468"/>
      <c r="AR64" s="457">
        <v>3</v>
      </c>
      <c r="AS64" s="458" t="s">
        <v>691</v>
      </c>
      <c r="AT64" s="451">
        <v>0</v>
      </c>
      <c r="AU64" s="269"/>
      <c r="AV64" s="461" t="s">
        <v>686</v>
      </c>
      <c r="AW64" s="270">
        <f>_xlfn.IFNA(IF(MATCH(AV64, $CO$5:$CO$14, 0)&gt;0, $B64), 0)</f>
        <v>0</v>
      </c>
      <c r="AX64" s="468"/>
      <c r="AY64" s="457">
        <v>3</v>
      </c>
      <c r="AZ64" s="461" t="s">
        <v>694</v>
      </c>
      <c r="BA64" s="270">
        <f>_xlfn.IFNA(IF(MATCH(AZ64, $CO$5:$CO$14, 0)&gt;0, $B64), 0)</f>
        <v>0</v>
      </c>
      <c r="BB64" s="269"/>
      <c r="BC64" s="461" t="s">
        <v>694</v>
      </c>
      <c r="BD64" s="270">
        <f>_xlfn.IFNA(IF(MATCH(BC64, $CO$5:$CO$14, 0)&gt;0, $B64), 0)</f>
        <v>0</v>
      </c>
      <c r="BE64" s="468"/>
      <c r="BF64" s="457">
        <v>3</v>
      </c>
      <c r="BG64" s="461" t="s">
        <v>692</v>
      </c>
      <c r="BH64" s="270">
        <f>_xlfn.IFNA(IF(MATCH(BG64, $CO$5:$CO$14, 0)&gt;0, $B64), 0)</f>
        <v>0</v>
      </c>
      <c r="BI64" s="269"/>
      <c r="BJ64" s="284" t="s">
        <v>680</v>
      </c>
      <c r="BK64" s="270">
        <f>_xlfn.IFNA(IF(MATCH(BJ64, $CO$5:$CO$14, 0)&gt;0, $B64), 0)</f>
        <v>0</v>
      </c>
      <c r="BL64" s="467"/>
      <c r="BM64" s="457"/>
      <c r="BO64" s="270"/>
      <c r="BP64" s="269"/>
      <c r="BR64" s="270"/>
      <c r="BS64" s="467"/>
      <c r="BT64" s="269"/>
      <c r="BU64" s="481"/>
      <c r="BV64" s="482"/>
      <c r="BW64" s="502"/>
      <c r="BX64" s="503"/>
      <c r="BY64" s="442"/>
      <c r="BZ64" s="432"/>
      <c r="CA64" s="269"/>
      <c r="CB64" s="452"/>
      <c r="CC64" s="452"/>
      <c r="CD64" s="452"/>
      <c r="CE64" s="452"/>
      <c r="CF64" s="442"/>
      <c r="CG64" s="467"/>
      <c r="CH64" s="538"/>
      <c r="CI64" s="538"/>
      <c r="CJ64" s="538"/>
      <c r="CK64" s="538"/>
      <c r="CL64" s="467"/>
      <c r="CN64" s="263"/>
      <c r="CO64" s="263"/>
      <c r="CP64" s="274" t="str">
        <f t="shared" si="87"/>
        <v>Texas A&amp;M</v>
      </c>
      <c r="CQ64" s="514">
        <f t="shared" si="81"/>
        <v>3</v>
      </c>
      <c r="CR64" s="514">
        <f t="shared" si="82"/>
        <v>3</v>
      </c>
      <c r="CS64" s="514">
        <f t="shared" si="83"/>
        <v>6</v>
      </c>
      <c r="CT64" s="514">
        <f t="shared" si="84"/>
        <v>0</v>
      </c>
      <c r="CU64" s="496">
        <f t="shared" si="85"/>
        <v>12</v>
      </c>
      <c r="CV64" s="445"/>
      <c r="CW64" s="445"/>
      <c r="CX64" s="445"/>
    </row>
    <row r="65" spans="1:102" s="514" customFormat="1" ht="18.75" customHeight="1" x14ac:dyDescent="0.25">
      <c r="A65" s="469"/>
      <c r="B65" s="457">
        <v>2</v>
      </c>
      <c r="C65" s="458" t="s">
        <v>690</v>
      </c>
      <c r="D65" s="451">
        <v>0</v>
      </c>
      <c r="E65" s="269"/>
      <c r="F65" s="459" t="s">
        <v>683</v>
      </c>
      <c r="G65" s="270">
        <f>_xlfn.IFNA(IF(MATCH(F65, $CO$5:$CO$14, 0)&gt;0, $B65), 0)</f>
        <v>0</v>
      </c>
      <c r="H65" s="539"/>
      <c r="I65" s="457">
        <v>2</v>
      </c>
      <c r="J65" s="459" t="s">
        <v>687</v>
      </c>
      <c r="K65" s="270">
        <f>_xlfn.IFNA(IF(MATCH(J65, $CO$5:$CO$14, 0)&gt;0, $B65), 0)</f>
        <v>0</v>
      </c>
      <c r="L65" s="269"/>
      <c r="M65" s="461" t="s">
        <v>688</v>
      </c>
      <c r="N65" s="270">
        <f>_xlfn.IFNA(IF(MATCH(M65, $CO$5:$CO$14, 0)&gt;0, $B65), 0)</f>
        <v>2</v>
      </c>
      <c r="O65" s="443"/>
      <c r="P65" s="457">
        <v>2</v>
      </c>
      <c r="Q65" s="284" t="s">
        <v>680</v>
      </c>
      <c r="R65" s="270">
        <f>_xlfn.IFNA(IF(MATCH(Q65, $CO$5:$CO$14, 0)&gt;0, $B65), 0)</f>
        <v>0</v>
      </c>
      <c r="S65" s="269"/>
      <c r="T65" s="283" t="s">
        <v>695</v>
      </c>
      <c r="U65" s="270">
        <f>_xlfn.IFNA(IF(MATCH(T65, $CO$5:$CO$14, 0)&gt;0, $B65), 0)</f>
        <v>0</v>
      </c>
      <c r="V65" s="539"/>
      <c r="W65" s="457">
        <v>2</v>
      </c>
      <c r="X65" s="459" t="s">
        <v>687</v>
      </c>
      <c r="Y65" s="270">
        <f>_xlfn.IFNA(IF(MATCH(X65, $CO$5:$CO$14, 0)&gt;0, $B65), 0)</f>
        <v>0</v>
      </c>
      <c r="Z65" s="269"/>
      <c r="AA65" s="459" t="s">
        <v>680</v>
      </c>
      <c r="AB65" s="270">
        <f>_xlfn.IFNA(IF(MATCH(AA65, $CO$5:$CO$14, 0)&gt;0, $B65), 0)</f>
        <v>0</v>
      </c>
      <c r="AC65" s="539"/>
      <c r="AD65" s="457">
        <v>2</v>
      </c>
      <c r="AE65" s="461" t="s">
        <v>690</v>
      </c>
      <c r="AF65" s="270">
        <f>_xlfn.IFNA(IF(MATCH(AE65, $CO$5:$CO$14, 0)&gt;0, $B65), 0)</f>
        <v>2</v>
      </c>
      <c r="AG65" s="269"/>
      <c r="AH65" s="461" t="s">
        <v>686</v>
      </c>
      <c r="AI65" s="270">
        <f>_xlfn.IFNA(IF(MATCH(AH65, $CO$5:$CO$14, 0)&gt;0, $B65), 0)</f>
        <v>0</v>
      </c>
      <c r="AJ65" s="539"/>
      <c r="AK65" s="457">
        <v>2</v>
      </c>
      <c r="AL65" s="461" t="s">
        <v>696</v>
      </c>
      <c r="AM65" s="270">
        <f>_xlfn.IFNA(IF(MATCH(AL65, $CO$5:$CO$14, 0)&gt;0, $B65), 0)</f>
        <v>0</v>
      </c>
      <c r="AN65" s="269"/>
      <c r="AO65" s="461" t="s">
        <v>696</v>
      </c>
      <c r="AP65" s="270">
        <f>_xlfn.IFNA(IF(MATCH(AO65, $CO$5:$CO$14, 0)&gt;0, $B65), 0)</f>
        <v>0</v>
      </c>
      <c r="AQ65" s="539"/>
      <c r="AR65" s="457">
        <v>2</v>
      </c>
      <c r="AS65" s="461" t="s">
        <v>697</v>
      </c>
      <c r="AT65" s="270">
        <f>_xlfn.IFNA(IF(MATCH(AS65, $CO$5:$CO$14, 0)&gt;0, $B65), 0)</f>
        <v>0</v>
      </c>
      <c r="AU65" s="269"/>
      <c r="AV65" s="461" t="s">
        <v>685</v>
      </c>
      <c r="AW65" s="270">
        <f>_xlfn.IFNA(IF(MATCH(AV65, $CO$5:$CO$14, 0)&gt;0, $B65), 0)</f>
        <v>0</v>
      </c>
      <c r="AX65" s="539"/>
      <c r="AY65" s="457">
        <v>2</v>
      </c>
      <c r="AZ65" s="461" t="s">
        <v>682</v>
      </c>
      <c r="BA65" s="270">
        <f>_xlfn.IFNA(IF(MATCH(AZ65, $CO$5:$CO$14, 0)&gt;0, $B65), 0)</f>
        <v>0</v>
      </c>
      <c r="BB65" s="269"/>
      <c r="BC65" s="461" t="s">
        <v>685</v>
      </c>
      <c r="BD65" s="270">
        <f>_xlfn.IFNA(IF(MATCH(BC65, $CO$5:$CO$14, 0)&gt;0, $B65), 0)</f>
        <v>0</v>
      </c>
      <c r="BE65" s="539"/>
      <c r="BF65" s="457">
        <v>2</v>
      </c>
      <c r="BG65" s="461" t="s">
        <v>682</v>
      </c>
      <c r="BH65" s="270">
        <f>_xlfn.IFNA(IF(MATCH(BG65, $CO$5:$CO$14, 0)&gt;0, $B65), 0)</f>
        <v>0</v>
      </c>
      <c r="BI65" s="269"/>
      <c r="BJ65" s="283" t="s">
        <v>697</v>
      </c>
      <c r="BK65" s="270">
        <f>_xlfn.IFNA(IF(MATCH(BJ65, $CO$5:$CO$14, 0)&gt;0, $B65), 0)</f>
        <v>0</v>
      </c>
      <c r="BL65" s="432"/>
      <c r="BM65" s="457"/>
      <c r="BN65" s="504"/>
      <c r="BO65" s="270"/>
      <c r="BP65" s="269"/>
      <c r="BQ65" s="504"/>
      <c r="BR65" s="270"/>
      <c r="BS65" s="432"/>
      <c r="BT65" s="269"/>
      <c r="BU65" s="481"/>
      <c r="BV65" s="482"/>
      <c r="BW65" s="502"/>
      <c r="BX65" s="503"/>
      <c r="BY65" s="442"/>
      <c r="BZ65" s="432"/>
      <c r="CA65" s="269"/>
      <c r="CB65" s="452"/>
      <c r="CC65" s="452"/>
      <c r="CD65" s="452"/>
      <c r="CE65" s="452"/>
      <c r="CF65" s="442"/>
      <c r="CG65" s="432"/>
      <c r="CH65" s="538"/>
      <c r="CI65" s="541"/>
      <c r="CJ65" s="265"/>
      <c r="CK65" s="538"/>
      <c r="CL65" s="469"/>
      <c r="CN65" s="263"/>
      <c r="CO65" s="263"/>
      <c r="CU65" s="496"/>
      <c r="CV65" s="445"/>
      <c r="CW65" s="445"/>
      <c r="CX65" s="445"/>
    </row>
    <row r="66" spans="1:102" s="514" customFormat="1" ht="18.75" customHeight="1" x14ac:dyDescent="0.25">
      <c r="A66" s="467" t="s">
        <v>1</v>
      </c>
      <c r="B66" s="470" t="s">
        <v>158</v>
      </c>
      <c r="C66" s="285" t="s">
        <v>695</v>
      </c>
      <c r="D66" s="472" t="s">
        <v>159</v>
      </c>
      <c r="E66" s="269"/>
      <c r="F66" s="471" t="s">
        <v>690</v>
      </c>
      <c r="G66" s="472" t="s">
        <v>159</v>
      </c>
      <c r="H66" s="468" t="s">
        <v>1</v>
      </c>
      <c r="I66" s="470" t="s">
        <v>158</v>
      </c>
      <c r="J66" s="471" t="s">
        <v>696</v>
      </c>
      <c r="K66" s="472" t="s">
        <v>159</v>
      </c>
      <c r="L66" s="269"/>
      <c r="M66" s="471" t="s">
        <v>663</v>
      </c>
      <c r="N66" s="472" t="s">
        <v>159</v>
      </c>
      <c r="O66" s="443"/>
      <c r="P66" s="470" t="s">
        <v>158</v>
      </c>
      <c r="Q66" s="285" t="s">
        <v>691</v>
      </c>
      <c r="R66" s="472" t="s">
        <v>159</v>
      </c>
      <c r="S66" s="269"/>
      <c r="T66" s="285" t="s">
        <v>685</v>
      </c>
      <c r="U66" s="472" t="s">
        <v>159</v>
      </c>
      <c r="V66" s="468" t="s">
        <v>1</v>
      </c>
      <c r="W66" s="470" t="s">
        <v>158</v>
      </c>
      <c r="X66" s="471" t="s">
        <v>695</v>
      </c>
      <c r="Y66" s="472" t="s">
        <v>159</v>
      </c>
      <c r="Z66" s="269"/>
      <c r="AA66" s="471" t="s">
        <v>663</v>
      </c>
      <c r="AB66" s="472" t="s">
        <v>159</v>
      </c>
      <c r="AC66" s="468"/>
      <c r="AD66" s="470" t="s">
        <v>158</v>
      </c>
      <c r="AE66" s="471" t="s">
        <v>696</v>
      </c>
      <c r="AF66" s="472" t="s">
        <v>159</v>
      </c>
      <c r="AG66" s="269"/>
      <c r="AH66" s="471" t="s">
        <v>695</v>
      </c>
      <c r="AI66" s="472" t="s">
        <v>159</v>
      </c>
      <c r="AJ66" s="468" t="s">
        <v>1</v>
      </c>
      <c r="AK66" s="470" t="s">
        <v>158</v>
      </c>
      <c r="AL66" s="474" t="s">
        <v>663</v>
      </c>
      <c r="AM66" s="472" t="s">
        <v>159</v>
      </c>
      <c r="AN66" s="269"/>
      <c r="AO66" s="471" t="s">
        <v>688</v>
      </c>
      <c r="AP66" s="472" t="s">
        <v>159</v>
      </c>
      <c r="AQ66" s="468" t="s">
        <v>1</v>
      </c>
      <c r="AR66" s="470" t="s">
        <v>158</v>
      </c>
      <c r="AS66" s="471" t="s">
        <v>690</v>
      </c>
      <c r="AT66" s="472" t="s">
        <v>159</v>
      </c>
      <c r="AU66" s="269"/>
      <c r="AV66" s="474" t="s">
        <v>691</v>
      </c>
      <c r="AW66" s="472" t="s">
        <v>159</v>
      </c>
      <c r="AX66" s="468" t="s">
        <v>1</v>
      </c>
      <c r="AY66" s="470" t="s">
        <v>158</v>
      </c>
      <c r="AZ66" s="471" t="s">
        <v>690</v>
      </c>
      <c r="BA66" s="472" t="s">
        <v>159</v>
      </c>
      <c r="BB66" s="269"/>
      <c r="BC66" s="471" t="s">
        <v>692</v>
      </c>
      <c r="BD66" s="472" t="s">
        <v>159</v>
      </c>
      <c r="BE66" s="468" t="s">
        <v>1</v>
      </c>
      <c r="BF66" s="470" t="s">
        <v>158</v>
      </c>
      <c r="BG66" s="474" t="s">
        <v>688</v>
      </c>
      <c r="BH66" s="472" t="s">
        <v>159</v>
      </c>
      <c r="BI66" s="269"/>
      <c r="BJ66" s="285" t="s">
        <v>663</v>
      </c>
      <c r="BK66" s="472" t="s">
        <v>159</v>
      </c>
      <c r="BL66" s="467" t="s">
        <v>1</v>
      </c>
      <c r="BM66" s="470"/>
      <c r="BN66" s="461"/>
      <c r="BO66" s="472"/>
      <c r="BP66" s="269"/>
      <c r="BQ66" s="461"/>
      <c r="BR66" s="472"/>
      <c r="BS66" s="467" t="s">
        <v>1</v>
      </c>
      <c r="BT66" s="269"/>
      <c r="BU66" s="481"/>
      <c r="BV66" s="482"/>
      <c r="BW66" s="502"/>
      <c r="BX66" s="503"/>
      <c r="BY66" s="442"/>
      <c r="BZ66" s="432"/>
      <c r="CA66" s="269"/>
      <c r="CB66" s="452"/>
      <c r="CC66" s="452"/>
      <c r="CD66" s="452"/>
      <c r="CE66" s="452"/>
      <c r="CF66" s="442"/>
      <c r="CG66" s="467" t="s">
        <v>1</v>
      </c>
      <c r="CH66" s="538"/>
      <c r="CI66" s="538"/>
      <c r="CJ66" s="538"/>
      <c r="CK66" s="538"/>
      <c r="CL66" s="467"/>
      <c r="CN66" s="263"/>
      <c r="CO66" s="263"/>
      <c r="CP66" s="514" t="s">
        <v>39</v>
      </c>
      <c r="CQ66" s="514">
        <f>SUM(CQ51:CQ64)</f>
        <v>24</v>
      </c>
      <c r="CR66" s="514">
        <f>SUM(CR51:CR64)</f>
        <v>24</v>
      </c>
      <c r="CS66" s="514">
        <f>SUM(CS51:CS64)</f>
        <v>24</v>
      </c>
      <c r="CT66" s="514">
        <f>SUM(CT51:CT64)</f>
        <v>18</v>
      </c>
      <c r="CU66" s="496">
        <f>SUM(CQ66:CT66)</f>
        <v>90</v>
      </c>
      <c r="CV66" s="445"/>
      <c r="CW66" s="445"/>
      <c r="CX66" s="445"/>
    </row>
    <row r="67" spans="1:102" s="514" customFormat="1" ht="18.75" customHeight="1" x14ac:dyDescent="0.25">
      <c r="A67" s="432"/>
      <c r="B67" s="503"/>
      <c r="C67" s="476"/>
      <c r="D67" s="503"/>
      <c r="E67" s="502"/>
      <c r="F67" s="475"/>
      <c r="G67" s="503"/>
      <c r="H67" s="443"/>
      <c r="I67" s="503"/>
      <c r="J67" s="475"/>
      <c r="K67" s="503"/>
      <c r="L67" s="502"/>
      <c r="M67" s="475"/>
      <c r="N67" s="503"/>
      <c r="O67" s="443"/>
      <c r="P67" s="503"/>
      <c r="Q67" s="476"/>
      <c r="R67" s="503"/>
      <c r="S67" s="502"/>
      <c r="T67" s="476"/>
      <c r="U67" s="503"/>
      <c r="V67" s="443"/>
      <c r="W67" s="503"/>
      <c r="X67" s="475"/>
      <c r="Y67" s="503"/>
      <c r="Z67" s="502"/>
      <c r="AA67" s="475"/>
      <c r="AB67" s="503"/>
      <c r="AC67" s="468"/>
      <c r="AD67" s="503"/>
      <c r="AE67" s="475"/>
      <c r="AF67" s="503"/>
      <c r="AG67" s="502"/>
      <c r="AH67" s="475"/>
      <c r="AI67" s="503"/>
      <c r="AJ67" s="443"/>
      <c r="AK67" s="503"/>
      <c r="AL67" s="475"/>
      <c r="AM67" s="503"/>
      <c r="AN67" s="502"/>
      <c r="AO67" s="475"/>
      <c r="AP67" s="503"/>
      <c r="AQ67" s="443"/>
      <c r="AR67" s="503"/>
      <c r="AS67" s="475"/>
      <c r="AT67" s="503"/>
      <c r="AU67" s="502"/>
      <c r="AV67" s="475"/>
      <c r="AW67" s="503"/>
      <c r="AX67" s="443"/>
      <c r="AY67" s="503"/>
      <c r="AZ67" s="475"/>
      <c r="BA67" s="503"/>
      <c r="BB67" s="502"/>
      <c r="BC67" s="475"/>
      <c r="BD67" s="503"/>
      <c r="BE67" s="443"/>
      <c r="BF67" s="503"/>
      <c r="BG67" s="475"/>
      <c r="BH67" s="503"/>
      <c r="BI67" s="502"/>
      <c r="BJ67" s="476"/>
      <c r="BK67" s="503"/>
      <c r="BL67" s="432"/>
      <c r="BM67" s="503"/>
      <c r="BN67" s="503"/>
      <c r="BO67" s="503"/>
      <c r="BP67" s="502"/>
      <c r="BQ67" s="503"/>
      <c r="BR67" s="503"/>
      <c r="BS67" s="432"/>
      <c r="BT67" s="269"/>
      <c r="BU67" s="481"/>
      <c r="BV67" s="482"/>
      <c r="BW67" s="502"/>
      <c r="BX67" s="503"/>
      <c r="BY67" s="442"/>
      <c r="BZ67" s="432"/>
      <c r="CA67" s="269"/>
      <c r="CB67" s="276"/>
      <c r="CC67" s="482"/>
      <c r="CD67" s="502"/>
      <c r="CE67" s="503"/>
      <c r="CF67" s="442"/>
      <c r="CG67" s="432"/>
      <c r="CH67" s="538"/>
      <c r="CI67" s="541"/>
      <c r="CJ67" s="265"/>
      <c r="CK67" s="538"/>
      <c r="CL67" s="467"/>
      <c r="CN67" s="263"/>
      <c r="CO67" s="263"/>
      <c r="CP67" s="505">
        <f>SUM(CQ66:CT66)</f>
        <v>90</v>
      </c>
      <c r="CV67" s="445"/>
      <c r="CW67" s="445"/>
      <c r="CX67" s="445"/>
    </row>
    <row r="68" spans="1:102" s="514" customFormat="1" ht="18.75" customHeight="1" x14ac:dyDescent="0.25">
      <c r="A68" s="432"/>
      <c r="B68" s="503"/>
      <c r="C68" s="283" t="s">
        <v>706</v>
      </c>
      <c r="D68" s="477">
        <v>0</v>
      </c>
      <c r="E68" s="502"/>
      <c r="F68" s="283" t="s">
        <v>667</v>
      </c>
      <c r="G68" s="477">
        <v>0</v>
      </c>
      <c r="H68" s="443"/>
      <c r="I68" s="503"/>
      <c r="J68" s="465" t="s">
        <v>656</v>
      </c>
      <c r="K68" s="477">
        <v>0</v>
      </c>
      <c r="L68" s="502"/>
      <c r="M68" s="506" t="s">
        <v>616</v>
      </c>
      <c r="N68" s="477">
        <v>0</v>
      </c>
      <c r="O68" s="443"/>
      <c r="P68" s="503"/>
      <c r="Q68" s="283" t="s">
        <v>700</v>
      </c>
      <c r="R68" s="477">
        <v>0</v>
      </c>
      <c r="S68" s="502"/>
      <c r="T68" s="283" t="s">
        <v>707</v>
      </c>
      <c r="U68" s="477">
        <v>0</v>
      </c>
      <c r="V68" s="443"/>
      <c r="W68" s="503"/>
      <c r="X68" s="465" t="s">
        <v>630</v>
      </c>
      <c r="Y68" s="477">
        <v>0</v>
      </c>
      <c r="Z68" s="502"/>
      <c r="AA68" s="465" t="s">
        <v>629</v>
      </c>
      <c r="AB68" s="477">
        <v>0</v>
      </c>
      <c r="AC68" s="468"/>
      <c r="AD68" s="503"/>
      <c r="AE68" s="465" t="s">
        <v>670</v>
      </c>
      <c r="AF68" s="477">
        <v>0</v>
      </c>
      <c r="AG68" s="502"/>
      <c r="AH68" s="465" t="s">
        <v>657</v>
      </c>
      <c r="AI68" s="477">
        <v>0</v>
      </c>
      <c r="AJ68" s="443"/>
      <c r="AK68" s="503"/>
      <c r="AL68" s="465" t="s">
        <v>655</v>
      </c>
      <c r="AM68" s="477">
        <v>0</v>
      </c>
      <c r="AN68" s="502"/>
      <c r="AO68" s="465" t="s">
        <v>631</v>
      </c>
      <c r="AP68" s="477">
        <v>0</v>
      </c>
      <c r="AQ68" s="443"/>
      <c r="AR68" s="503"/>
      <c r="AS68" s="465" t="s">
        <v>670</v>
      </c>
      <c r="AT68" s="477">
        <v>0</v>
      </c>
      <c r="AU68" s="502"/>
      <c r="AV68" s="465" t="s">
        <v>708</v>
      </c>
      <c r="AW68" s="477">
        <v>0</v>
      </c>
      <c r="AX68" s="443"/>
      <c r="AY68" s="503"/>
      <c r="AZ68" s="465" t="s">
        <v>699</v>
      </c>
      <c r="BA68" s="477">
        <v>0</v>
      </c>
      <c r="BB68" s="502"/>
      <c r="BC68" s="465" t="s">
        <v>628</v>
      </c>
      <c r="BD68" s="477">
        <v>0</v>
      </c>
      <c r="BE68" s="443"/>
      <c r="BF68" s="503"/>
      <c r="BG68" s="465" t="s">
        <v>655</v>
      </c>
      <c r="BH68" s="477">
        <v>0</v>
      </c>
      <c r="BI68" s="502"/>
      <c r="BJ68" s="283" t="s">
        <v>709</v>
      </c>
      <c r="BK68" s="477">
        <v>0</v>
      </c>
      <c r="BL68" s="432"/>
      <c r="BM68" s="503"/>
      <c r="BN68" s="506"/>
      <c r="BO68" s="507"/>
      <c r="BP68" s="502"/>
      <c r="BQ68" s="506"/>
      <c r="BR68" s="507"/>
      <c r="BS68" s="432"/>
      <c r="BT68" s="269"/>
      <c r="BU68" s="481"/>
      <c r="BV68" s="482"/>
      <c r="BW68" s="502"/>
      <c r="BX68" s="503"/>
      <c r="BY68" s="442"/>
      <c r="BZ68" s="432"/>
      <c r="CA68" s="269"/>
      <c r="CB68" s="481"/>
      <c r="CC68" s="482"/>
      <c r="CD68" s="502"/>
      <c r="CE68" s="503"/>
      <c r="CF68" s="442"/>
      <c r="CG68" s="432"/>
      <c r="CH68" s="538"/>
      <c r="CI68" s="538"/>
      <c r="CJ68" s="538"/>
      <c r="CK68" s="538"/>
      <c r="CL68" s="467"/>
      <c r="CN68" s="263"/>
      <c r="CO68" s="263"/>
      <c r="CP68" s="263"/>
      <c r="CV68" s="445"/>
      <c r="CW68" s="445"/>
      <c r="CX68" s="445"/>
    </row>
    <row r="69" spans="1:102" s="514" customFormat="1" ht="18.75" customHeight="1" x14ac:dyDescent="0.25">
      <c r="A69" s="432"/>
      <c r="B69" s="432"/>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2"/>
      <c r="AT69" s="432"/>
      <c r="AU69" s="432"/>
      <c r="AV69" s="432"/>
      <c r="AW69" s="432"/>
      <c r="AX69" s="432"/>
      <c r="AY69" s="432"/>
      <c r="AZ69" s="432"/>
      <c r="BA69" s="432"/>
      <c r="BB69" s="432"/>
      <c r="BC69" s="432"/>
      <c r="BD69" s="432"/>
      <c r="BE69" s="432"/>
      <c r="BF69" s="432"/>
      <c r="BG69" s="432"/>
      <c r="BH69" s="432"/>
      <c r="BI69" s="432"/>
      <c r="BJ69" s="432"/>
      <c r="BK69" s="432"/>
      <c r="BL69" s="432"/>
      <c r="BM69" s="432"/>
      <c r="BN69" s="432"/>
      <c r="BO69" s="432"/>
      <c r="BP69" s="432"/>
      <c r="BQ69" s="432"/>
      <c r="BR69" s="432"/>
      <c r="BS69" s="432"/>
      <c r="BT69" s="432"/>
      <c r="BU69" s="432"/>
      <c r="BV69" s="432"/>
      <c r="BW69" s="432"/>
      <c r="BX69" s="432"/>
      <c r="BY69" s="432"/>
      <c r="BZ69" s="432"/>
      <c r="CA69" s="432"/>
      <c r="CB69" s="432"/>
      <c r="CC69" s="432"/>
      <c r="CD69" s="432"/>
      <c r="CE69" s="432"/>
      <c r="CF69" s="432"/>
      <c r="CG69" s="432"/>
      <c r="CH69" s="432"/>
      <c r="CI69" s="432"/>
      <c r="CJ69" s="432"/>
      <c r="CK69" s="432"/>
      <c r="CL69" s="432"/>
      <c r="CN69" s="263"/>
      <c r="CO69" s="263"/>
      <c r="CP69" s="263"/>
      <c r="CV69" s="445"/>
      <c r="CW69" s="445"/>
      <c r="CX69" s="445"/>
    </row>
  </sheetData>
  <conditionalFormatting sqref="A70:CM1048576">
    <cfRule type="cellIs" dxfId="4227" priority="18723" operator="equal">
      <formula>"Need Picks"</formula>
    </cfRule>
  </conditionalFormatting>
  <conditionalFormatting sqref="C70:CK1048576">
    <cfRule type="cellIs" dxfId="4226" priority="18721" operator="equal">
      <formula>"Home"</formula>
    </cfRule>
    <cfRule type="cellIs" dxfId="4225" priority="18722" operator="equal">
      <formula>"Away"</formula>
    </cfRule>
  </conditionalFormatting>
  <conditionalFormatting sqref="A1:Z1 A69:Z69 A2:A68 AP1:AQ1 AP69:AQ69 AQ18 AQ35 AQ52 CL1 CH68:CK68 CH64:CK64 CH66:CK66 CH4:CK4 CH1:CK2 CI41:CK43 CK32:CK36 CK38:CK40 CI46:CK50 CK44:CK45 CH69:CL69 AI1:AM1 AI69:AM69 AJ18:AM18 AJ35:AM35 AJ52:AM52 AD35:AF35 AD52:AF52 AD18:AF18 AB1:AF1 AB69:AF69 AC6:AC7 M6 BC6 J6 AA6 BJ6 CE6 BX6 AK6 AD6 H5 O5 V5 AQ4:AQ5 AJ4:AJ5 AX5 BE5 BL5 BZ5 AA4:AF4 AK4:AM4 C3:H3 J3:O3 X3:AB3 AE3:AJ3 AL3:AQ3 AS3:AX3 AZ3:BE3 BG3:BL3 BN3:BR3 BU3:BZ3 CB3:CF3 B2:O2 BP2:BS2 BI2:BL2 CD2:CF2 BW2:BZ2 Q2:V3 AP21:AQ21 BN23 AL23 BG23 CB23 AI21:AM21 AD21:AF21 AD19:AU19 C20:H20 J20:O20 Q20:V20 X20:AB20 AE20:AJ20 AL20:AQ20 AS20:AX20 AZ20:BE20 BG20:BL20 BN20:BR20 BU20:BZ20 CB20:CF20 AP36:AQ36 AI36:AK36 AD38 AD36 AI38:AK38 AP38:AQ38 C37:H37 J37:O37 Q37:V37 X37:AB37 AE37:AJ37 AL37:AQ37 AS37:AX37 AZ37:BE37 BG37:BL37 BN37:BR37 BU37:BZ37 CB37:CF37 T40 BC40 BG40 BU40 AE40 AQ55 D55:E55 G55:H55 B53:H53 AJ55 AP53:AQ53 AI53:AK53 AD53 B54:B57 C54:H54 J54:O54 Q54:V54 X54:AB54 AE54:AJ54 AL54:AQ54 AS54:AX54 AZ54:BE54 BG54:BL54">
    <cfRule type="cellIs" dxfId="1970" priority="1969" operator="equal">
      <formula>"Need Picks"</formula>
    </cfRule>
  </conditionalFormatting>
  <conditionalFormatting sqref="C1:Z1 C69:Z69 AP69:AQ69 AP1:AQ1 AQ18 AQ35 AQ52 CH1:CJ2 CH69:CJ69 CH68:CK68 CH64:CK64 CH66:CK66 CH4:CK4 CI41:CJ43 CI46:CJ50 AI69:AM69 AI1:AM1 AJ18:AM18 AJ35:AM35 AJ52:AM52 AD35:AF35 AD52:AF52 AD18:AF18 AB1:AF1 AB69:AF69 AC6:AC7 M6 BC6 J6 AA6 BJ6 CE6 BX6 AK6 AD6 H5 O5 V5 AQ4:AQ5 AJ4:AJ5 AX5 BE5 BL5 BZ5 AA4:AF4 AK4:AM4 C3:H3 J3:O3 X3:AB3 AE3:AJ3 AL3:AQ3 AS3:AX3 AZ3:BE3 BG3:BL3 BN3:BR3 BU3:BZ3 CB3:CF3 C2:O2 BP2:BS2 BI2:BL2 CD2:CF2 BW2:BZ2 Q2:V3 AP21:AQ21 BN23 AL23 BG23 CB23 AI21:AM21 AD21:AF21 AD19:AU19 C20:H20 J20:O20 Q20:V20 X20:AB20 AE20:AJ20 AL20:AQ20 AS20:AX20 AZ20:BE20 BG20:BL20 BN20:BR20 BU20:BZ20 CB20:CF20 AP36:AQ36 AI36:AK36 AD38 AD36 AI38:AK38 AP38:AQ38 C37:H37 J37:O37 Q37:V37 X37:AB37 AE37:AJ37 AL37:AQ37 AS37:AX37 AZ37:BE37 BG37:BL37 BN37:BR37 BU37:BZ37 CB37:CF37 T40 BC40 BG40 BU40 AE40 AQ55 D55:E55 G55:H55 AJ55 AP53:AQ53 AI53:AK53 AD53 C53:H54 J54:O54 Q54:V54 X54:AB54 AE54:AJ54 AL54:AQ54 AS54:AX54 AZ54:BE54 BG54:BL54">
    <cfRule type="cellIs" dxfId="1969" priority="1967" operator="equal">
      <formula>"Home"</formula>
    </cfRule>
    <cfRule type="cellIs" dxfId="1968" priority="1968" operator="equal">
      <formula>"Away"</formula>
    </cfRule>
  </conditionalFormatting>
  <conditionalFormatting sqref="B1">
    <cfRule type="cellIs" dxfId="1967" priority="1966" operator="equal">
      <formula>"season"</formula>
    </cfRule>
  </conditionalFormatting>
  <conditionalFormatting sqref="AA1 AA69">
    <cfRule type="cellIs" dxfId="1966" priority="1965" operator="equal">
      <formula>"Need Picks"</formula>
    </cfRule>
  </conditionalFormatting>
  <conditionalFormatting sqref="AA1 AA69">
    <cfRule type="cellIs" dxfId="1965" priority="1963" operator="equal">
      <formula>"Home"</formula>
    </cfRule>
    <cfRule type="cellIs" dxfId="1964" priority="1964" operator="equal">
      <formula>"Away"</formula>
    </cfRule>
  </conditionalFormatting>
  <conditionalFormatting sqref="AO69 AO1">
    <cfRule type="cellIs" dxfId="1963" priority="1962" operator="equal">
      <formula>"Need Picks"</formula>
    </cfRule>
  </conditionalFormatting>
  <conditionalFormatting sqref="AO69 AO1">
    <cfRule type="cellIs" dxfId="1962" priority="1960" operator="equal">
      <formula>"Home"</formula>
    </cfRule>
    <cfRule type="cellIs" dxfId="1961" priority="1961" operator="equal">
      <formula>"Away"</formula>
    </cfRule>
  </conditionalFormatting>
  <conditionalFormatting sqref="AN69 AN1">
    <cfRule type="cellIs" dxfId="1960" priority="1959" operator="equal">
      <formula>"Need Picks"</formula>
    </cfRule>
  </conditionalFormatting>
  <conditionalFormatting sqref="AN69 AN1">
    <cfRule type="cellIs" dxfId="1959" priority="1957" operator="equal">
      <formula>"Home"</formula>
    </cfRule>
    <cfRule type="cellIs" dxfId="1958" priority="1958" operator="equal">
      <formula>"Away"</formula>
    </cfRule>
  </conditionalFormatting>
  <conditionalFormatting sqref="CL2:CL68">
    <cfRule type="cellIs" dxfId="1957" priority="1956" operator="equal">
      <formula>"Need Picks"</formula>
    </cfRule>
  </conditionalFormatting>
  <conditionalFormatting sqref="AP18 AP35 AP52 AI18 AI35 AI52">
    <cfRule type="cellIs" dxfId="1956" priority="1955" operator="equal">
      <formula>"Need Picks"</formula>
    </cfRule>
  </conditionalFormatting>
  <conditionalFormatting sqref="AP18 AP35 AP52 AI18 AI35 AI52">
    <cfRule type="cellIs" dxfId="1955" priority="1953" operator="equal">
      <formula>"Home"</formula>
    </cfRule>
    <cfRule type="cellIs" dxfId="1954" priority="1954" operator="equal">
      <formula>"Away"</formula>
    </cfRule>
  </conditionalFormatting>
  <conditionalFormatting sqref="B52:Z52 B35:Z35 AB35:AC35 AB52:AC52 B18:Z18 AB18:AC18 O8:O17 AC8:AC17 D8:E16 E17 H17 G8:H16">
    <cfRule type="cellIs" dxfId="1953" priority="1952" operator="equal">
      <formula>"Need Picks"</formula>
    </cfRule>
  </conditionalFormatting>
  <conditionalFormatting sqref="C52:Z52 C35:Z35 AB35:AC35 AB52:AC52 C18:Z18 AB18:AC18 O8:O17 AC8:AC17 D8:E16 E17 H17 G8:H16">
    <cfRule type="cellIs" dxfId="1952" priority="1950" operator="equal">
      <formula>"Home"</formula>
    </cfRule>
    <cfRule type="cellIs" dxfId="1951" priority="1951" operator="equal">
      <formula>"Away"</formula>
    </cfRule>
  </conditionalFormatting>
  <conditionalFormatting sqref="AA35 AA52 AA18">
    <cfRule type="cellIs" dxfId="1950" priority="1949" operator="equal">
      <formula>"Need Picks"</formula>
    </cfRule>
  </conditionalFormatting>
  <conditionalFormatting sqref="AA35 AA52 AA18">
    <cfRule type="cellIs" dxfId="1949" priority="1947" operator="equal">
      <formula>"Home"</formula>
    </cfRule>
    <cfRule type="cellIs" dxfId="1948" priority="1948" operator="equal">
      <formula>"Away"</formula>
    </cfRule>
  </conditionalFormatting>
  <conditionalFormatting sqref="AO35 AO52 AO18">
    <cfRule type="cellIs" dxfId="1947" priority="1946" operator="equal">
      <formula>"Need Picks"</formula>
    </cfRule>
  </conditionalFormatting>
  <conditionalFormatting sqref="AO35 AO52 AO18">
    <cfRule type="cellIs" dxfId="1946" priority="1944" operator="equal">
      <formula>"Home"</formula>
    </cfRule>
    <cfRule type="cellIs" dxfId="1945" priority="1945" operator="equal">
      <formula>"Away"</formula>
    </cfRule>
  </conditionalFormatting>
  <conditionalFormatting sqref="AN35 AN52 AN18">
    <cfRule type="cellIs" dxfId="1944" priority="1943" operator="equal">
      <formula>"Need Picks"</formula>
    </cfRule>
  </conditionalFormatting>
  <conditionalFormatting sqref="AN35 AN52 AN18">
    <cfRule type="cellIs" dxfId="1943" priority="1941" operator="equal">
      <formula>"Home"</formula>
    </cfRule>
    <cfRule type="cellIs" dxfId="1942" priority="1942" operator="equal">
      <formula>"Away"</formula>
    </cfRule>
  </conditionalFormatting>
  <conditionalFormatting sqref="CJ63:CK63 CJ51:CJ62">
    <cfRule type="cellIs" dxfId="1941" priority="1940" operator="equal">
      <formula>"Charlotte"</formula>
    </cfRule>
  </conditionalFormatting>
  <conditionalFormatting sqref="AR1:AU1 AW1:BB1 AW69:BB69 AR69:AU69 BS8:BS18 BD69:BH69 BL8:BL18 BK69:BO69 CG2:CG68 CF1:CG1 CF69:CG69 BR69:BV69 BZ8:BZ18 BY1:CC1 BY69:CC69 AR4:AV4 BZ6 BL6 BS6 BZ4 BL4 BS4 BR19:BS19 BS23 BK19:BL19 BL23 CF19 BY19:BZ19 BZ23 BY21:BZ21 CF21 BK21:BL21 BR21:BS21 AS38 BR36:BS36 BK36:BL36 CF36 BY36:BZ36 BY38:BZ38 CF38 BK38:BL38 BR38:BS38 BS40 BL40 BZ40 BL55 BK53:BL53 BL57 BS25:BS35 BL25:BL35 BZ25:BZ35 BL42:BL52 BS42:BS68 BL59:BL68 BZ42:BZ68 BD1:BH1 BK1:BO1 BR1:BV1">
    <cfRule type="cellIs" dxfId="1940" priority="1939" operator="equal">
      <formula>"Need Picks"</formula>
    </cfRule>
  </conditionalFormatting>
  <conditionalFormatting sqref="AR1:AU1 AW1:BB1 AW69:BB69 AR69:AU69 BS8:BS18 BK69:BO69 BD69:BH69 BL8:BL18 CF69:CG69 CF1:CG1 CG2:CG68 BY69:CC69 BR69:BV69 BY1:CC1 BZ8:BZ18 AR4:AV4 BZ6 BL6 BS6 BZ4 BL4 BS4 BR19:BS19 BS23 BK19:BL19 BL23 CF19 BY19:BZ19 BZ23 BY21:BZ21 CF21 BK21:BL21 BR21:BS21 AS38 BR36:BS36 BK36:BL36 CF36 BY36:BZ36 BY38:BZ38 CF38 BK38:BL38 BR38:BS38 BS40 BL40 BZ40 BL55 BK53:BL53 BL57 BS25:BS35 BL25:BL35 BZ25:BZ35 BL42:BL52 BS42:BS68 BL59:BL68 BZ42:BZ68 BK1:BO1 BD1:BH1 BR1:BV1">
    <cfRule type="cellIs" dxfId="1939" priority="1937" operator="equal">
      <formula>"Home"</formula>
    </cfRule>
    <cfRule type="cellIs" dxfId="1938" priority="1938" operator="equal">
      <formula>"Away"</formula>
    </cfRule>
  </conditionalFormatting>
  <conditionalFormatting sqref="AV1 AV69">
    <cfRule type="cellIs" dxfId="1937" priority="1936" operator="equal">
      <formula>"Need Picks"</formula>
    </cfRule>
  </conditionalFormatting>
  <conditionalFormatting sqref="AV1 AV69">
    <cfRule type="cellIs" dxfId="1936" priority="1934" operator="equal">
      <formula>"Home"</formula>
    </cfRule>
    <cfRule type="cellIs" dxfId="1935" priority="1935" operator="equal">
      <formula>"Away"</formula>
    </cfRule>
  </conditionalFormatting>
  <conditionalFormatting sqref="BQ69 BQ1">
    <cfRule type="cellIs" dxfId="1934" priority="1933" operator="equal">
      <formula>"Need Picks"</formula>
    </cfRule>
  </conditionalFormatting>
  <conditionalFormatting sqref="BQ69 BQ1">
    <cfRule type="cellIs" dxfId="1933" priority="1931" operator="equal">
      <formula>"Home"</formula>
    </cfRule>
    <cfRule type="cellIs" dxfId="1932" priority="1932" operator="equal">
      <formula>"Away"</formula>
    </cfRule>
  </conditionalFormatting>
  <conditionalFormatting sqref="BP69 BP1">
    <cfRule type="cellIs" dxfId="1931" priority="1930" operator="equal">
      <formula>"Need Picks"</formula>
    </cfRule>
  </conditionalFormatting>
  <conditionalFormatting sqref="BP69 BP1">
    <cfRule type="cellIs" dxfId="1930" priority="1928" operator="equal">
      <formula>"Home"</formula>
    </cfRule>
    <cfRule type="cellIs" dxfId="1929" priority="1929" operator="equal">
      <formula>"Away"</formula>
    </cfRule>
  </conditionalFormatting>
  <conditionalFormatting sqref="BC69 BC1">
    <cfRule type="cellIs" dxfId="1928" priority="1927" operator="equal">
      <formula>"Need Picks"</formula>
    </cfRule>
  </conditionalFormatting>
  <conditionalFormatting sqref="BC69 BC1">
    <cfRule type="cellIs" dxfId="1927" priority="1925" operator="equal">
      <formula>"Home"</formula>
    </cfRule>
    <cfRule type="cellIs" dxfId="1926" priority="1926" operator="equal">
      <formula>"Away"</formula>
    </cfRule>
  </conditionalFormatting>
  <conditionalFormatting sqref="BR18 BR35 BR52 BK18 BK35 BK52">
    <cfRule type="cellIs" dxfId="1925" priority="1924" operator="equal">
      <formula>"Need Picks"</formula>
    </cfRule>
  </conditionalFormatting>
  <conditionalFormatting sqref="BR18 BR35 BR52 BK18 BK35 BK52">
    <cfRule type="cellIs" dxfId="1924" priority="1922" operator="equal">
      <formula>"Home"</formula>
    </cfRule>
    <cfRule type="cellIs" dxfId="1923" priority="1923" operator="equal">
      <formula>"Away"</formula>
    </cfRule>
  </conditionalFormatting>
  <conditionalFormatting sqref="AR35:AU35 AW35:BB35 AW52:BB52 AR52:AU52 AW18:BB18 AR18:AU18 BM18:BO18 BM52:BO52 BM35:BO35 BD35:BH35 BD52:BH52 BD18:BH18">
    <cfRule type="cellIs" dxfId="1922" priority="1921" operator="equal">
      <formula>"Need Picks"</formula>
    </cfRule>
  </conditionalFormatting>
  <conditionalFormatting sqref="AR35:AU35 AW35:BB35 AW52:BB52 AR52:AU52 AW18:BB18 AR18:AU18 BM18:BO18 BM52:BO52 BM35:BO35 BD35:BH35 BD52:BH52 BD18:BH18">
    <cfRule type="cellIs" dxfId="1921" priority="1919" operator="equal">
      <formula>"Home"</formula>
    </cfRule>
    <cfRule type="cellIs" dxfId="1920" priority="1920" operator="equal">
      <formula>"Away"</formula>
    </cfRule>
  </conditionalFormatting>
  <conditionalFormatting sqref="AV18 AV52 AV35">
    <cfRule type="cellIs" dxfId="1919" priority="1918" operator="equal">
      <formula>"Need Picks"</formula>
    </cfRule>
  </conditionalFormatting>
  <conditionalFormatting sqref="AV18 AV52 AV35">
    <cfRule type="cellIs" dxfId="1918" priority="1916" operator="equal">
      <formula>"Home"</formula>
    </cfRule>
    <cfRule type="cellIs" dxfId="1917" priority="1917" operator="equal">
      <formula>"Away"</formula>
    </cfRule>
  </conditionalFormatting>
  <conditionalFormatting sqref="BQ35 BQ52 BQ18">
    <cfRule type="cellIs" dxfId="1916" priority="1915" operator="equal">
      <formula>"Need Picks"</formula>
    </cfRule>
  </conditionalFormatting>
  <conditionalFormatting sqref="BQ35 BQ52 BQ18">
    <cfRule type="cellIs" dxfId="1915" priority="1913" operator="equal">
      <formula>"Home"</formula>
    </cfRule>
    <cfRule type="cellIs" dxfId="1914" priority="1914" operator="equal">
      <formula>"Away"</formula>
    </cfRule>
  </conditionalFormatting>
  <conditionalFormatting sqref="BP35 BP52 BP18">
    <cfRule type="cellIs" dxfId="1913" priority="1912" operator="equal">
      <formula>"Need Picks"</formula>
    </cfRule>
  </conditionalFormatting>
  <conditionalFormatting sqref="BP35 BP52 BP18">
    <cfRule type="cellIs" dxfId="1912" priority="1910" operator="equal">
      <formula>"Home"</formula>
    </cfRule>
    <cfRule type="cellIs" dxfId="1911" priority="1911" operator="equal">
      <formula>"Away"</formula>
    </cfRule>
  </conditionalFormatting>
  <conditionalFormatting sqref="BC52 BC35 BC18">
    <cfRule type="cellIs" dxfId="1910" priority="1909" operator="equal">
      <formula>"Need Picks"</formula>
    </cfRule>
  </conditionalFormatting>
  <conditionalFormatting sqref="BC52 BC35 BC18">
    <cfRule type="cellIs" dxfId="1909" priority="1907" operator="equal">
      <formula>"Home"</formula>
    </cfRule>
    <cfRule type="cellIs" dxfId="1908" priority="1908" operator="equal">
      <formula>"Away"</formula>
    </cfRule>
  </conditionalFormatting>
  <conditionalFormatting sqref="V8:V17 AQ8:AQ17 BE8:BE17 AX8:AX17">
    <cfRule type="cellIs" dxfId="1907" priority="1906" operator="equal">
      <formula>"Need Picks"</formula>
    </cfRule>
  </conditionalFormatting>
  <conditionalFormatting sqref="V8:V17 AQ8:AQ17 BE8:BE17 AX8:AX17">
    <cfRule type="cellIs" dxfId="1906" priority="1904" operator="equal">
      <formula>"Home"</formula>
    </cfRule>
    <cfRule type="cellIs" dxfId="1905" priority="1905" operator="equal">
      <formula>"Away"</formula>
    </cfRule>
  </conditionalFormatting>
  <conditionalFormatting sqref="CH67 CK67 CH58:CH63 CH65 CK65">
    <cfRule type="cellIs" dxfId="1904" priority="1903" operator="equal">
      <formula>"Need Picks"</formula>
    </cfRule>
  </conditionalFormatting>
  <conditionalFormatting sqref="CH67 CK67 CH58:CH63 CH65 CK65">
    <cfRule type="cellIs" dxfId="1903" priority="1901" operator="equal">
      <formula>"Home"</formula>
    </cfRule>
    <cfRule type="cellIs" dxfId="1902" priority="1902" operator="equal">
      <formula>"Away"</formula>
    </cfRule>
  </conditionalFormatting>
  <conditionalFormatting sqref="CK3 CH3 CH56:CH57 CK5:CK31">
    <cfRule type="cellIs" dxfId="1901" priority="1900" operator="equal">
      <formula>"Need Picks"</formula>
    </cfRule>
  </conditionalFormatting>
  <conditionalFormatting sqref="CK1:CK3 CH3 CH56:CH57 CK5:CK36 CK38:CK50">
    <cfRule type="cellIs" dxfId="1900" priority="1898" operator="equal">
      <formula>"Home"</formula>
    </cfRule>
    <cfRule type="cellIs" dxfId="1899" priority="1899" operator="equal">
      <formula>"Away"</formula>
    </cfRule>
  </conditionalFormatting>
  <conditionalFormatting sqref="CQ39">
    <cfRule type="cellIs" dxfId="1898" priority="1897" operator="equal">
      <formula>0</formula>
    </cfRule>
  </conditionalFormatting>
  <conditionalFormatting sqref="CJ51:CJ63">
    <cfRule type="cellIs" dxfId="1897" priority="1896" operator="equal">
      <formula>"Need Picks"</formula>
    </cfRule>
  </conditionalFormatting>
  <conditionalFormatting sqref="CJ51:CJ63">
    <cfRule type="cellIs" dxfId="1896" priority="1894" operator="equal">
      <formula>"Home"</formula>
    </cfRule>
    <cfRule type="cellIs" dxfId="1895" priority="1895" operator="equal">
      <formula>"Away"</formula>
    </cfRule>
  </conditionalFormatting>
  <conditionalFormatting sqref="CI28:CJ28">
    <cfRule type="cellIs" dxfId="1894" priority="1891" operator="equal">
      <formula>"Home"</formula>
    </cfRule>
    <cfRule type="cellIs" dxfId="1893" priority="1892" operator="equal">
      <formula>"Away"</formula>
    </cfRule>
  </conditionalFormatting>
  <conditionalFormatting sqref="CI28:CJ28">
    <cfRule type="cellIs" dxfId="1892" priority="1893" operator="equal">
      <formula>"Need Picks"</formula>
    </cfRule>
  </conditionalFormatting>
  <conditionalFormatting sqref="BJ69 BJ1">
    <cfRule type="cellIs" dxfId="1891" priority="1890" operator="equal">
      <formula>"Need Picks"</formula>
    </cfRule>
  </conditionalFormatting>
  <conditionalFormatting sqref="BJ69 BJ1">
    <cfRule type="cellIs" dxfId="1890" priority="1888" operator="equal">
      <formula>"Home"</formula>
    </cfRule>
    <cfRule type="cellIs" dxfId="1889" priority="1889" operator="equal">
      <formula>"Away"</formula>
    </cfRule>
  </conditionalFormatting>
  <conditionalFormatting sqref="BI69 BI1">
    <cfRule type="cellIs" dxfId="1888" priority="1887" operator="equal">
      <formula>"Need Picks"</formula>
    </cfRule>
  </conditionalFormatting>
  <conditionalFormatting sqref="BI69 BI1">
    <cfRule type="cellIs" dxfId="1887" priority="1885" operator="equal">
      <formula>"Home"</formula>
    </cfRule>
    <cfRule type="cellIs" dxfId="1886" priority="1886" operator="equal">
      <formula>"Away"</formula>
    </cfRule>
  </conditionalFormatting>
  <conditionalFormatting sqref="BJ35 BJ52 BJ18">
    <cfRule type="cellIs" dxfId="1885" priority="1884" operator="equal">
      <formula>"Need Picks"</formula>
    </cfRule>
  </conditionalFormatting>
  <conditionalFormatting sqref="BJ35 BJ52 BJ18">
    <cfRule type="cellIs" dxfId="1884" priority="1882" operator="equal">
      <formula>"Home"</formula>
    </cfRule>
    <cfRule type="cellIs" dxfId="1883" priority="1883" operator="equal">
      <formula>"Away"</formula>
    </cfRule>
  </conditionalFormatting>
  <conditionalFormatting sqref="BI35 BI52 BI18">
    <cfRule type="cellIs" dxfId="1882" priority="1881" operator="equal">
      <formula>"Need Picks"</formula>
    </cfRule>
  </conditionalFormatting>
  <conditionalFormatting sqref="BI35 BI52 BI18">
    <cfRule type="cellIs" dxfId="1881" priority="1879" operator="equal">
      <formula>"Home"</formula>
    </cfRule>
    <cfRule type="cellIs" dxfId="1880" priority="1880" operator="equal">
      <formula>"Away"</formula>
    </cfRule>
  </conditionalFormatting>
  <conditionalFormatting sqref="CE69 CE1">
    <cfRule type="cellIs" dxfId="1879" priority="1878" operator="equal">
      <formula>"Need Picks"</formula>
    </cfRule>
  </conditionalFormatting>
  <conditionalFormatting sqref="CE69 CE1">
    <cfRule type="cellIs" dxfId="1878" priority="1876" operator="equal">
      <formula>"Home"</formula>
    </cfRule>
    <cfRule type="cellIs" dxfId="1877" priority="1877" operator="equal">
      <formula>"Away"</formula>
    </cfRule>
  </conditionalFormatting>
  <conditionalFormatting sqref="CD69 CD1">
    <cfRule type="cellIs" dxfId="1876" priority="1875" operator="equal">
      <formula>"Need Picks"</formula>
    </cfRule>
  </conditionalFormatting>
  <conditionalFormatting sqref="CD69 CD1">
    <cfRule type="cellIs" dxfId="1875" priority="1873" operator="equal">
      <formula>"Home"</formula>
    </cfRule>
    <cfRule type="cellIs" dxfId="1874" priority="1874" operator="equal">
      <formula>"Away"</formula>
    </cfRule>
  </conditionalFormatting>
  <conditionalFormatting sqref="CF18 CF35 CF52 BY18 BY35 BY52">
    <cfRule type="cellIs" dxfId="1873" priority="1872" operator="equal">
      <formula>"Need Picks"</formula>
    </cfRule>
  </conditionalFormatting>
  <conditionalFormatting sqref="CF18 CF35 CF52 BY18 BY35 BY52">
    <cfRule type="cellIs" dxfId="1872" priority="1870" operator="equal">
      <formula>"Home"</formula>
    </cfRule>
    <cfRule type="cellIs" dxfId="1871" priority="1871" operator="equal">
      <formula>"Away"</formula>
    </cfRule>
  </conditionalFormatting>
  <conditionalFormatting sqref="CA18:CC18 CA52:CC52 CA35:CC35 BT35:BV35 BT52:BV52 BT18:BV18">
    <cfRule type="cellIs" dxfId="1870" priority="1869" operator="equal">
      <formula>"Need Picks"</formula>
    </cfRule>
  </conditionalFormatting>
  <conditionalFormatting sqref="CA18:CC18 CA52:CC52 CA35:CC35 BT35:BV35 BT52:BV52 BT18:BV18">
    <cfRule type="cellIs" dxfId="1869" priority="1867" operator="equal">
      <formula>"Home"</formula>
    </cfRule>
    <cfRule type="cellIs" dxfId="1868" priority="1868" operator="equal">
      <formula>"Away"</formula>
    </cfRule>
  </conditionalFormatting>
  <conditionalFormatting sqref="CE35 CE52 CE18">
    <cfRule type="cellIs" dxfId="1867" priority="1866" operator="equal">
      <formula>"Need Picks"</formula>
    </cfRule>
  </conditionalFormatting>
  <conditionalFormatting sqref="CE35 CE52 CE18">
    <cfRule type="cellIs" dxfId="1866" priority="1864" operator="equal">
      <formula>"Home"</formula>
    </cfRule>
    <cfRule type="cellIs" dxfId="1865" priority="1865" operator="equal">
      <formula>"Away"</formula>
    </cfRule>
  </conditionalFormatting>
  <conditionalFormatting sqref="CD35 CD52 CD18">
    <cfRule type="cellIs" dxfId="1864" priority="1863" operator="equal">
      <formula>"Need Picks"</formula>
    </cfRule>
  </conditionalFormatting>
  <conditionalFormatting sqref="CD35 CD52 CD18">
    <cfRule type="cellIs" dxfId="1863" priority="1861" operator="equal">
      <formula>"Home"</formula>
    </cfRule>
    <cfRule type="cellIs" dxfId="1862" priority="1862" operator="equal">
      <formula>"Away"</formula>
    </cfRule>
  </conditionalFormatting>
  <conditionalFormatting sqref="BX69 BX1">
    <cfRule type="cellIs" dxfId="1861" priority="1860" operator="equal">
      <formula>"Need Picks"</formula>
    </cfRule>
  </conditionalFormatting>
  <conditionalFormatting sqref="BX69 BX1">
    <cfRule type="cellIs" dxfId="1860" priority="1858" operator="equal">
      <formula>"Home"</formula>
    </cfRule>
    <cfRule type="cellIs" dxfId="1859" priority="1859" operator="equal">
      <formula>"Away"</formula>
    </cfRule>
  </conditionalFormatting>
  <conditionalFormatting sqref="BW69 BW1">
    <cfRule type="cellIs" dxfId="1858" priority="1857" operator="equal">
      <formula>"Need Picks"</formula>
    </cfRule>
  </conditionalFormatting>
  <conditionalFormatting sqref="BW69 BW1">
    <cfRule type="cellIs" dxfId="1857" priority="1855" operator="equal">
      <formula>"Home"</formula>
    </cfRule>
    <cfRule type="cellIs" dxfId="1856" priority="1856" operator="equal">
      <formula>"Away"</formula>
    </cfRule>
  </conditionalFormatting>
  <conditionalFormatting sqref="BX35 BX52 BX18">
    <cfRule type="cellIs" dxfId="1855" priority="1854" operator="equal">
      <formula>"Need Picks"</formula>
    </cfRule>
  </conditionalFormatting>
  <conditionalFormatting sqref="BX35 BX52 BX18">
    <cfRule type="cellIs" dxfId="1854" priority="1852" operator="equal">
      <formula>"Home"</formula>
    </cfRule>
    <cfRule type="cellIs" dxfId="1853" priority="1853" operator="equal">
      <formula>"Away"</formula>
    </cfRule>
  </conditionalFormatting>
  <conditionalFormatting sqref="BW35 BW52 BW18">
    <cfRule type="cellIs" dxfId="1852" priority="1851" operator="equal">
      <formula>"Need Picks"</formula>
    </cfRule>
  </conditionalFormatting>
  <conditionalFormatting sqref="BW35 BW52 BW18">
    <cfRule type="cellIs" dxfId="1851" priority="1849" operator="equal">
      <formula>"Home"</formula>
    </cfRule>
    <cfRule type="cellIs" dxfId="1850" priority="1850" operator="equal">
      <formula>"Away"</formula>
    </cfRule>
  </conditionalFormatting>
  <conditionalFormatting sqref="BY53:BY68 BT53:BV68">
    <cfRule type="cellIs" dxfId="1849" priority="1848" operator="equal">
      <formula>"Need Picks"</formula>
    </cfRule>
  </conditionalFormatting>
  <conditionalFormatting sqref="BY53:BY68 BT53:BV68">
    <cfRule type="cellIs" dxfId="1848" priority="1846" operator="equal">
      <formula>"Home"</formula>
    </cfRule>
    <cfRule type="cellIs" dxfId="1847" priority="1847" operator="equal">
      <formula>"Away"</formula>
    </cfRule>
  </conditionalFormatting>
  <conditionalFormatting sqref="BX53:BX68">
    <cfRule type="cellIs" dxfId="1846" priority="1845" operator="equal">
      <formula>"Need Picks"</formula>
    </cfRule>
  </conditionalFormatting>
  <conditionalFormatting sqref="BX53:BX68">
    <cfRule type="cellIs" dxfId="1845" priority="1843" operator="equal">
      <formula>"Home"</formula>
    </cfRule>
    <cfRule type="cellIs" dxfId="1844" priority="1844" operator="equal">
      <formula>"Away"</formula>
    </cfRule>
  </conditionalFormatting>
  <conditionalFormatting sqref="BW53:BW68">
    <cfRule type="cellIs" dxfId="1843" priority="1842" operator="equal">
      <formula>"Need Picks"</formula>
    </cfRule>
  </conditionalFormatting>
  <conditionalFormatting sqref="BW53:BW68">
    <cfRule type="cellIs" dxfId="1842" priority="1840" operator="equal">
      <formula>"Home"</formula>
    </cfRule>
    <cfRule type="cellIs" dxfId="1841" priority="1841" operator="equal">
      <formula>"Away"</formula>
    </cfRule>
  </conditionalFormatting>
  <conditionalFormatting sqref="AH69 AH1">
    <cfRule type="cellIs" dxfId="1840" priority="1839" operator="equal">
      <formula>"Need Picks"</formula>
    </cfRule>
  </conditionalFormatting>
  <conditionalFormatting sqref="AH69 AH1">
    <cfRule type="cellIs" dxfId="1839" priority="1837" operator="equal">
      <formula>"Home"</formula>
    </cfRule>
    <cfRule type="cellIs" dxfId="1838" priority="1838" operator="equal">
      <formula>"Away"</formula>
    </cfRule>
  </conditionalFormatting>
  <conditionalFormatting sqref="AG69 AG1">
    <cfRule type="cellIs" dxfId="1837" priority="1836" operator="equal">
      <formula>"Need Picks"</formula>
    </cfRule>
  </conditionalFormatting>
  <conditionalFormatting sqref="AG69 AG1">
    <cfRule type="cellIs" dxfId="1836" priority="1834" operator="equal">
      <formula>"Home"</formula>
    </cfRule>
    <cfRule type="cellIs" dxfId="1835" priority="1835" operator="equal">
      <formula>"Away"</formula>
    </cfRule>
  </conditionalFormatting>
  <conditionalFormatting sqref="AH35 AH52 AH18">
    <cfRule type="cellIs" dxfId="1834" priority="1833" operator="equal">
      <formula>"Need Picks"</formula>
    </cfRule>
  </conditionalFormatting>
  <conditionalFormatting sqref="AH35 AH52 AH18">
    <cfRule type="cellIs" dxfId="1833" priority="1831" operator="equal">
      <formula>"Home"</formula>
    </cfRule>
    <cfRule type="cellIs" dxfId="1832" priority="1832" operator="equal">
      <formula>"Away"</formula>
    </cfRule>
  </conditionalFormatting>
  <conditionalFormatting sqref="AG35 AG52 AG18">
    <cfRule type="cellIs" dxfId="1831" priority="1830" operator="equal">
      <formula>"Need Picks"</formula>
    </cfRule>
  </conditionalFormatting>
  <conditionalFormatting sqref="AG35 AG52 AG18">
    <cfRule type="cellIs" dxfId="1830" priority="1828" operator="equal">
      <formula>"Home"</formula>
    </cfRule>
    <cfRule type="cellIs" dxfId="1829" priority="1829" operator="equal">
      <formula>"Away"</formula>
    </cfRule>
  </conditionalFormatting>
  <conditionalFormatting sqref="AJ8:AJ17">
    <cfRule type="cellIs" dxfId="1828" priority="1827" operator="equal">
      <formula>"Need Picks"</formula>
    </cfRule>
  </conditionalFormatting>
  <conditionalFormatting sqref="AJ8:AJ17">
    <cfRule type="cellIs" dxfId="1827" priority="1825" operator="equal">
      <formula>"Home"</formula>
    </cfRule>
    <cfRule type="cellIs" dxfId="1826" priority="1826" operator="equal">
      <formula>"Away"</formula>
    </cfRule>
  </conditionalFormatting>
  <conditionalFormatting sqref="AA6">
    <cfRule type="cellIs" dxfId="1825" priority="1824" operator="equal">
      <formula>"Charlotte"</formula>
    </cfRule>
  </conditionalFormatting>
  <conditionalFormatting sqref="BJ6">
    <cfRule type="cellIs" dxfId="1824" priority="1823" operator="equal">
      <formula>"Charlotte"</formula>
    </cfRule>
  </conditionalFormatting>
  <conditionalFormatting sqref="CE6">
    <cfRule type="cellIs" dxfId="1823" priority="1822" operator="equal">
      <formula>"Charlotte"</formula>
    </cfRule>
  </conditionalFormatting>
  <conditionalFormatting sqref="BX6">
    <cfRule type="cellIs" dxfId="1822" priority="1821" operator="equal">
      <formula>"Charlotte"</formula>
    </cfRule>
  </conditionalFormatting>
  <conditionalFormatting sqref="AP4 B5 B6:E6 D7:E7 B4:Z4 B3 H7:I7 K7:L7 O7:P7 R7:S7 G6:P6">
    <cfRule type="cellIs" dxfId="1821" priority="1820" operator="equal">
      <formula>"Need Picks"</formula>
    </cfRule>
  </conditionalFormatting>
  <conditionalFormatting sqref="AP4 C6:E6 D7:E7 H7 O7 C4:Z4 G6:P6">
    <cfRule type="cellIs" dxfId="1820" priority="1818" operator="equal">
      <formula>"Home"</formula>
    </cfRule>
    <cfRule type="cellIs" dxfId="1819" priority="1819" operator="equal">
      <formula>"Away"</formula>
    </cfRule>
  </conditionalFormatting>
  <conditionalFormatting sqref="AN4:AO4">
    <cfRule type="cellIs" dxfId="1818" priority="1817" operator="equal">
      <formula>"Need Picks"</formula>
    </cfRule>
  </conditionalFormatting>
  <conditionalFormatting sqref="AN4:AO4">
    <cfRule type="cellIs" dxfId="1817" priority="1815" operator="equal">
      <formula>"Home"</formula>
    </cfRule>
    <cfRule type="cellIs" dxfId="1816" priority="1816" operator="equal">
      <formula>"Away"</formula>
    </cfRule>
  </conditionalFormatting>
  <conditionalFormatting sqref="AC7 D7:E7 H7 O7 K7:L7">
    <cfRule type="cellIs" dxfId="1815" priority="1813" operator="equal">
      <formula>"Georgia Southern"</formula>
    </cfRule>
    <cfRule type="cellIs" dxfId="1814" priority="1814" operator="equal">
      <formula>"Florida Atlantic"</formula>
    </cfRule>
  </conditionalFormatting>
  <conditionalFormatting sqref="AX6:AY6 BM4:BO4 AW4:BH4 BK4 BR4">
    <cfRule type="cellIs" dxfId="1813" priority="1812" operator="equal">
      <formula>"Need Picks"</formula>
    </cfRule>
  </conditionalFormatting>
  <conditionalFormatting sqref="AX6:AY6 BM4:BO4 AW4:BH4 BK4 BR4">
    <cfRule type="cellIs" dxfId="1812" priority="1810" operator="equal">
      <formula>"Home"</formula>
    </cfRule>
    <cfRule type="cellIs" dxfId="1811" priority="1811" operator="equal">
      <formula>"Away"</formula>
    </cfRule>
  </conditionalFormatting>
  <conditionalFormatting sqref="BP4:BQ4">
    <cfRule type="cellIs" dxfId="1810" priority="1809" operator="equal">
      <formula>"Need Picks"</formula>
    </cfRule>
  </conditionalFormatting>
  <conditionalFormatting sqref="BP4:BQ4">
    <cfRule type="cellIs" dxfId="1809" priority="1807" operator="equal">
      <formula>"Home"</formula>
    </cfRule>
    <cfRule type="cellIs" dxfId="1808" priority="1808" operator="equal">
      <formula>"Away"</formula>
    </cfRule>
  </conditionalFormatting>
  <conditionalFormatting sqref="F7">
    <cfRule type="cellIs" dxfId="1807" priority="1806" operator="equal">
      <formula>"Need Picks"</formula>
    </cfRule>
  </conditionalFormatting>
  <conditionalFormatting sqref="F7">
    <cfRule type="cellIs" dxfId="1806" priority="1804" operator="equal">
      <formula>"Home"</formula>
    </cfRule>
    <cfRule type="cellIs" dxfId="1805" priority="1805" operator="equal">
      <formula>"Away"</formula>
    </cfRule>
  </conditionalFormatting>
  <conditionalFormatting sqref="BN6 AS6 AV6">
    <cfRule type="cellIs" dxfId="1804" priority="1803" operator="equal">
      <formula>"Need Picks"</formula>
    </cfRule>
  </conditionalFormatting>
  <conditionalFormatting sqref="BN6 AS6 AV6">
    <cfRule type="cellIs" dxfId="1803" priority="1801" operator="equal">
      <formula>"Home"</formula>
    </cfRule>
    <cfRule type="cellIs" dxfId="1802" priority="1802" operator="equal">
      <formula>"Away"</formula>
    </cfRule>
  </conditionalFormatting>
  <conditionalFormatting sqref="AL6:AN6 Q6:W6 V7 BM6:BP6 AZ6:BF6 BE7 Y6:AB6 BH6:BK6 AP6:AW6 BR6">
    <cfRule type="cellIs" dxfId="1801" priority="1800" operator="equal">
      <formula>"Need Picks"</formula>
    </cfRule>
  </conditionalFormatting>
  <conditionalFormatting sqref="AL6:AN6 Q6:W6 V7 BM6:BP6 AZ6:BF6 BE7 Y6:AB6 BH6:BK6 AP6:AW6 BR6">
    <cfRule type="cellIs" dxfId="1800" priority="1798" operator="equal">
      <formula>"Home"</formula>
    </cfRule>
    <cfRule type="cellIs" dxfId="1799" priority="1799" operator="equal">
      <formula>"Away"</formula>
    </cfRule>
  </conditionalFormatting>
  <conditionalFormatting sqref="V7 BE7">
    <cfRule type="cellIs" dxfId="1798" priority="1796" operator="equal">
      <formula>"Georgia Southern"</formula>
    </cfRule>
    <cfRule type="cellIs" dxfId="1797" priority="1797" operator="equal">
      <formula>"Florida Atlantic"</formula>
    </cfRule>
  </conditionalFormatting>
  <conditionalFormatting sqref="BI4:BJ4">
    <cfRule type="cellIs" dxfId="1796" priority="1795" operator="equal">
      <formula>"Need Picks"</formula>
    </cfRule>
  </conditionalFormatting>
  <conditionalFormatting sqref="BI4:BJ4">
    <cfRule type="cellIs" dxfId="1795" priority="1793" operator="equal">
      <formula>"Home"</formula>
    </cfRule>
    <cfRule type="cellIs" dxfId="1794" priority="1794" operator="equal">
      <formula>"Away"</formula>
    </cfRule>
  </conditionalFormatting>
  <conditionalFormatting sqref="CA4:CC4 BT4:BV4 BY4 CF4">
    <cfRule type="cellIs" dxfId="1793" priority="1792" operator="equal">
      <formula>"Need Picks"</formula>
    </cfRule>
  </conditionalFormatting>
  <conditionalFormatting sqref="CA4:CC4 BT4:BV4 BY4 CF4">
    <cfRule type="cellIs" dxfId="1792" priority="1790" operator="equal">
      <formula>"Home"</formula>
    </cfRule>
    <cfRule type="cellIs" dxfId="1791" priority="1791" operator="equal">
      <formula>"Away"</formula>
    </cfRule>
  </conditionalFormatting>
  <conditionalFormatting sqref="CD4:CE4">
    <cfRule type="cellIs" dxfId="1790" priority="1789" operator="equal">
      <formula>"Need Picks"</formula>
    </cfRule>
  </conditionalFormatting>
  <conditionalFormatting sqref="CD4:CE4">
    <cfRule type="cellIs" dxfId="1789" priority="1787" operator="equal">
      <formula>"Home"</formula>
    </cfRule>
    <cfRule type="cellIs" dxfId="1788" priority="1788" operator="equal">
      <formula>"Away"</formula>
    </cfRule>
  </conditionalFormatting>
  <conditionalFormatting sqref="CB6">
    <cfRule type="cellIs" dxfId="1787" priority="1786" operator="equal">
      <formula>"Need Picks"</formula>
    </cfRule>
  </conditionalFormatting>
  <conditionalFormatting sqref="CB6">
    <cfRule type="cellIs" dxfId="1786" priority="1784" operator="equal">
      <formula>"Home"</formula>
    </cfRule>
    <cfRule type="cellIs" dxfId="1785" priority="1785" operator="equal">
      <formula>"Away"</formula>
    </cfRule>
  </conditionalFormatting>
  <conditionalFormatting sqref="CA6:CF6 BT6:BY6">
    <cfRule type="cellIs" dxfId="1784" priority="1783" operator="equal">
      <formula>"Need Picks"</formula>
    </cfRule>
  </conditionalFormatting>
  <conditionalFormatting sqref="CA6:CF6 BT6:BY6">
    <cfRule type="cellIs" dxfId="1783" priority="1781" operator="equal">
      <formula>"Home"</formula>
    </cfRule>
    <cfRule type="cellIs" dxfId="1782" priority="1782" operator="equal">
      <formula>"Away"</formula>
    </cfRule>
  </conditionalFormatting>
  <conditionalFormatting sqref="BW4:BX4">
    <cfRule type="cellIs" dxfId="1781" priority="1780" operator="equal">
      <formula>"Need Picks"</formula>
    </cfRule>
  </conditionalFormatting>
  <conditionalFormatting sqref="BW4:BX4">
    <cfRule type="cellIs" dxfId="1780" priority="1778" operator="equal">
      <formula>"Home"</formula>
    </cfRule>
    <cfRule type="cellIs" dxfId="1779" priority="1779" operator="equal">
      <formula>"Away"</formula>
    </cfRule>
  </conditionalFormatting>
  <conditionalFormatting sqref="BU6">
    <cfRule type="cellIs" dxfId="1778" priority="1777" operator="equal">
      <formula>"Need Picks"</formula>
    </cfRule>
  </conditionalFormatting>
  <conditionalFormatting sqref="BU6">
    <cfRule type="cellIs" dxfId="1777" priority="1775" operator="equal">
      <formula>"Home"</formula>
    </cfRule>
    <cfRule type="cellIs" dxfId="1776" priority="1776" operator="equal">
      <formula>"Away"</formula>
    </cfRule>
  </conditionalFormatting>
  <conditionalFormatting sqref="AI4">
    <cfRule type="cellIs" dxfId="1775" priority="1774" operator="equal">
      <formula>"Need Picks"</formula>
    </cfRule>
  </conditionalFormatting>
  <conditionalFormatting sqref="AI4">
    <cfRule type="cellIs" dxfId="1774" priority="1772" operator="equal">
      <formula>"Home"</formula>
    </cfRule>
    <cfRule type="cellIs" dxfId="1773" priority="1773" operator="equal">
      <formula>"Away"</formula>
    </cfRule>
  </conditionalFormatting>
  <conditionalFormatting sqref="AG4:AH4">
    <cfRule type="cellIs" dxfId="1772" priority="1771" operator="equal">
      <formula>"Need Picks"</formula>
    </cfRule>
  </conditionalFormatting>
  <conditionalFormatting sqref="AG4:AH4">
    <cfRule type="cellIs" dxfId="1771" priority="1769" operator="equal">
      <formula>"Home"</formula>
    </cfRule>
    <cfRule type="cellIs" dxfId="1770" priority="1770" operator="equal">
      <formula>"Away"</formula>
    </cfRule>
  </conditionalFormatting>
  <conditionalFormatting sqref="AE6:AJ6">
    <cfRule type="cellIs" dxfId="1769" priority="1768" operator="equal">
      <formula>"Need Picks"</formula>
    </cfRule>
  </conditionalFormatting>
  <conditionalFormatting sqref="AE6:AJ6">
    <cfRule type="cellIs" dxfId="1768" priority="1766" operator="equal">
      <formula>"Home"</formula>
    </cfRule>
    <cfRule type="cellIs" dxfId="1767" priority="1767" operator="equal">
      <formula>"Away"</formula>
    </cfRule>
  </conditionalFormatting>
  <conditionalFormatting sqref="AC5">
    <cfRule type="cellIs" dxfId="1766" priority="1765" operator="equal">
      <formula>"Need Picks"</formula>
    </cfRule>
  </conditionalFormatting>
  <conditionalFormatting sqref="AC5">
    <cfRule type="cellIs" dxfId="1765" priority="1763" operator="equal">
      <formula>"Home"</formula>
    </cfRule>
    <cfRule type="cellIs" dxfId="1764" priority="1764" operator="equal">
      <formula>"Away"</formula>
    </cfRule>
  </conditionalFormatting>
  <conditionalFormatting sqref="AJ5 AQ5">
    <cfRule type="cellIs" dxfId="1763" priority="1762" operator="equal">
      <formula>"Need Picks"</formula>
    </cfRule>
  </conditionalFormatting>
  <conditionalFormatting sqref="AQ5">
    <cfRule type="cellIs" dxfId="1762" priority="1760" operator="equal">
      <formula>"Home"</formula>
    </cfRule>
    <cfRule type="cellIs" dxfId="1761" priority="1761" operator="equal">
      <formula>"Away"</formula>
    </cfRule>
  </conditionalFormatting>
  <conditionalFormatting sqref="I5 P5 V5:W5">
    <cfRule type="cellIs" dxfId="1760" priority="1759" operator="equal">
      <formula>"Need Picks"</formula>
    </cfRule>
  </conditionalFormatting>
  <conditionalFormatting sqref="I5 P5 V5:W5">
    <cfRule type="cellIs" dxfId="1759" priority="1757" operator="equal">
      <formula>"Home"</formula>
    </cfRule>
    <cfRule type="cellIs" dxfId="1758" priority="1758" operator="equal">
      <formula>"Away"</formula>
    </cfRule>
  </conditionalFormatting>
  <conditionalFormatting sqref="O5">
    <cfRule type="cellIs" dxfId="1757" priority="1756" operator="equal">
      <formula>"Need Picks"</formula>
    </cfRule>
  </conditionalFormatting>
  <conditionalFormatting sqref="O5">
    <cfRule type="cellIs" dxfId="1756" priority="1754" operator="equal">
      <formula>"Home"</formula>
    </cfRule>
    <cfRule type="cellIs" dxfId="1755" priority="1755" operator="equal">
      <formula>"Away"</formula>
    </cfRule>
  </conditionalFormatting>
  <conditionalFormatting sqref="H5">
    <cfRule type="cellIs" dxfId="1754" priority="1753" operator="equal">
      <formula>"Need Picks"</formula>
    </cfRule>
  </conditionalFormatting>
  <conditionalFormatting sqref="H5">
    <cfRule type="cellIs" dxfId="1753" priority="1751" operator="equal">
      <formula>"Home"</formula>
    </cfRule>
    <cfRule type="cellIs" dxfId="1752" priority="1752" operator="equal">
      <formula>"Away"</formula>
    </cfRule>
  </conditionalFormatting>
  <conditionalFormatting sqref="AJ5">
    <cfRule type="cellIs" dxfId="1751" priority="1749" operator="equal">
      <formula>"Home"</formula>
    </cfRule>
    <cfRule type="cellIs" dxfId="1750" priority="1750" operator="equal">
      <formula>"Away"</formula>
    </cfRule>
  </conditionalFormatting>
  <conditionalFormatting sqref="C5 F5">
    <cfRule type="cellIs" dxfId="1749" priority="1748" operator="equal">
      <formula>"Need Picks"</formula>
    </cfRule>
  </conditionalFormatting>
  <conditionalFormatting sqref="C5 F5">
    <cfRule type="cellIs" dxfId="1748" priority="1746" operator="equal">
      <formula>"Home"</formula>
    </cfRule>
    <cfRule type="cellIs" dxfId="1747" priority="1747" operator="equal">
      <formula>"Away"</formula>
    </cfRule>
  </conditionalFormatting>
  <conditionalFormatting sqref="D5">
    <cfRule type="cellIs" dxfId="1746" priority="1745" operator="equal">
      <formula>"Need Picks"</formula>
    </cfRule>
  </conditionalFormatting>
  <conditionalFormatting sqref="D5">
    <cfRule type="cellIs" dxfId="1745" priority="1743" operator="equal">
      <formula>"Home"</formula>
    </cfRule>
    <cfRule type="cellIs" dxfId="1744" priority="1744" operator="equal">
      <formula>"Away"</formula>
    </cfRule>
  </conditionalFormatting>
  <conditionalFormatting sqref="E5">
    <cfRule type="cellIs" dxfId="1743" priority="1742" operator="equal">
      <formula>"Need Picks"</formula>
    </cfRule>
  </conditionalFormatting>
  <conditionalFormatting sqref="E5">
    <cfRule type="cellIs" dxfId="1742" priority="1740" operator="equal">
      <formula>"Home"</formula>
    </cfRule>
    <cfRule type="cellIs" dxfId="1741" priority="1741" operator="equal">
      <formula>"Away"</formula>
    </cfRule>
  </conditionalFormatting>
  <conditionalFormatting sqref="E5">
    <cfRule type="cellIs" dxfId="1740" priority="1739" operator="equal">
      <formula>"Need Picks"</formula>
    </cfRule>
  </conditionalFormatting>
  <conditionalFormatting sqref="E5">
    <cfRule type="cellIs" dxfId="1739" priority="1737" operator="equal">
      <formula>"Home"</formula>
    </cfRule>
    <cfRule type="cellIs" dxfId="1738" priority="1738" operator="equal">
      <formula>"Away"</formula>
    </cfRule>
  </conditionalFormatting>
  <conditionalFormatting sqref="F5">
    <cfRule type="cellIs" dxfId="1737" priority="1736" operator="equal">
      <formula>"Need Picks"</formula>
    </cfRule>
  </conditionalFormatting>
  <conditionalFormatting sqref="F5">
    <cfRule type="cellIs" dxfId="1736" priority="1734" operator="equal">
      <formula>"Home"</formula>
    </cfRule>
    <cfRule type="cellIs" dxfId="1735" priority="1735" operator="equal">
      <formula>"Away"</formula>
    </cfRule>
  </conditionalFormatting>
  <conditionalFormatting sqref="D5">
    <cfRule type="cellIs" dxfId="1734" priority="1733" operator="equal">
      <formula>"Need Picks"</formula>
    </cfRule>
  </conditionalFormatting>
  <conditionalFormatting sqref="D5">
    <cfRule type="cellIs" dxfId="1733" priority="1731" operator="equal">
      <formula>"Home"</formula>
    </cfRule>
    <cfRule type="cellIs" dxfId="1732" priority="1732" operator="equal">
      <formula>"Away"</formula>
    </cfRule>
  </conditionalFormatting>
  <conditionalFormatting sqref="AK5 AD5 W5 P5 I5">
    <cfRule type="cellIs" dxfId="1731" priority="1730" operator="equal">
      <formula>"Need Picks"</formula>
    </cfRule>
  </conditionalFormatting>
  <conditionalFormatting sqref="AO5 AL5 AH5 AE5 AA5 T5 M5 J5 Q5 X5">
    <cfRule type="cellIs" dxfId="1730" priority="1729" operator="equal">
      <formula>"Need Picks"</formula>
    </cfRule>
  </conditionalFormatting>
  <conditionalFormatting sqref="AO5 AL5 AH5 AE5 AA5 T5 M5 J5 Q5 X5">
    <cfRule type="cellIs" dxfId="1729" priority="1727" operator="equal">
      <formula>"Home"</formula>
    </cfRule>
    <cfRule type="cellIs" dxfId="1728" priority="1728" operator="equal">
      <formula>"Away"</formula>
    </cfRule>
  </conditionalFormatting>
  <conditionalFormatting sqref="AP5 AM5 AI5 AF5 AB5 Y5 U5 R5 N5 K5">
    <cfRule type="cellIs" dxfId="1727" priority="1726" operator="equal">
      <formula>"Need Picks"</formula>
    </cfRule>
  </conditionalFormatting>
  <conditionalFormatting sqref="AP5 AM5 AI5 AF5 AB5 Y5 U5 R5 N5 K5">
    <cfRule type="cellIs" dxfId="1726" priority="1724" operator="equal">
      <formula>"Home"</formula>
    </cfRule>
    <cfRule type="cellIs" dxfId="1725" priority="1725" operator="equal">
      <formula>"Away"</formula>
    </cfRule>
  </conditionalFormatting>
  <conditionalFormatting sqref="AN5 AG5 Z5 S5 L5">
    <cfRule type="cellIs" dxfId="1724" priority="1723" operator="equal">
      <formula>"Need Picks"</formula>
    </cfRule>
  </conditionalFormatting>
  <conditionalFormatting sqref="AN5 AG5 Z5 S5 L5">
    <cfRule type="cellIs" dxfId="1723" priority="1721" operator="equal">
      <formula>"Home"</formula>
    </cfRule>
    <cfRule type="cellIs" dxfId="1722" priority="1722" operator="equal">
      <formula>"Away"</formula>
    </cfRule>
  </conditionalFormatting>
  <conditionalFormatting sqref="AN5 AG5 Z5 S5 L5">
    <cfRule type="cellIs" dxfId="1721" priority="1720" operator="equal">
      <formula>"Need Picks"</formula>
    </cfRule>
  </conditionalFormatting>
  <conditionalFormatting sqref="AN5 AG5 Z5 S5 L5">
    <cfRule type="cellIs" dxfId="1720" priority="1718" operator="equal">
      <formula>"Home"</formula>
    </cfRule>
    <cfRule type="cellIs" dxfId="1719" priority="1719" operator="equal">
      <formula>"Away"</formula>
    </cfRule>
  </conditionalFormatting>
  <conditionalFormatting sqref="AO5 AH5 AA5 T5 M5">
    <cfRule type="cellIs" dxfId="1718" priority="1717" operator="equal">
      <formula>"Need Picks"</formula>
    </cfRule>
  </conditionalFormatting>
  <conditionalFormatting sqref="AO5 AH5 AA5 T5 M5">
    <cfRule type="cellIs" dxfId="1717" priority="1715" operator="equal">
      <formula>"Home"</formula>
    </cfRule>
    <cfRule type="cellIs" dxfId="1716" priority="1716" operator="equal">
      <formula>"Away"</formula>
    </cfRule>
  </conditionalFormatting>
  <conditionalFormatting sqref="AP5 AM5 AI5 AF5 AB5 Y5 U5 R5 N5 K5">
    <cfRule type="cellIs" dxfId="1715" priority="1714" operator="equal">
      <formula>"Need Picks"</formula>
    </cfRule>
  </conditionalFormatting>
  <conditionalFormatting sqref="AP5 AM5 AI5 AF5 AB5 Y5 U5 R5 N5 K5">
    <cfRule type="cellIs" dxfId="1714" priority="1712" operator="equal">
      <formula>"Home"</formula>
    </cfRule>
    <cfRule type="cellIs" dxfId="1713" priority="1713" operator="equal">
      <formula>"Away"</formula>
    </cfRule>
  </conditionalFormatting>
  <conditionalFormatting sqref="AK5 AD5">
    <cfRule type="cellIs" dxfId="1712" priority="1711" operator="equal">
      <formula>"Need Picks"</formula>
    </cfRule>
  </conditionalFormatting>
  <conditionalFormatting sqref="AK5 AD5">
    <cfRule type="cellIs" dxfId="1711" priority="1709" operator="equal">
      <formula>"Home"</formula>
    </cfRule>
    <cfRule type="cellIs" dxfId="1710" priority="1710" operator="equal">
      <formula>"Away"</formula>
    </cfRule>
  </conditionalFormatting>
  <conditionalFormatting sqref="BS5">
    <cfRule type="cellIs" dxfId="1709" priority="1708" operator="equal">
      <formula>"Need Picks"</formula>
    </cfRule>
  </conditionalFormatting>
  <conditionalFormatting sqref="BS5">
    <cfRule type="cellIs" dxfId="1708" priority="1706" operator="equal">
      <formula>"Home"</formula>
    </cfRule>
    <cfRule type="cellIs" dxfId="1707" priority="1707" operator="equal">
      <formula>"Away"</formula>
    </cfRule>
  </conditionalFormatting>
  <conditionalFormatting sqref="BZ5">
    <cfRule type="cellIs" dxfId="1706" priority="1705" operator="equal">
      <formula>"Need Picks"</formula>
    </cfRule>
  </conditionalFormatting>
  <conditionalFormatting sqref="AR5 AY5 BF5 BL5:BM5">
    <cfRule type="cellIs" dxfId="1705" priority="1704" operator="equal">
      <formula>"Need Picks"</formula>
    </cfRule>
  </conditionalFormatting>
  <conditionalFormatting sqref="AR5 AY5 BF5 BL5:BM5">
    <cfRule type="cellIs" dxfId="1704" priority="1702" operator="equal">
      <formula>"Home"</formula>
    </cfRule>
    <cfRule type="cellIs" dxfId="1703" priority="1703" operator="equal">
      <formula>"Away"</formula>
    </cfRule>
  </conditionalFormatting>
  <conditionalFormatting sqref="BE5">
    <cfRule type="cellIs" dxfId="1702" priority="1701" operator="equal">
      <formula>"Need Picks"</formula>
    </cfRule>
  </conditionalFormatting>
  <conditionalFormatting sqref="BE5">
    <cfRule type="cellIs" dxfId="1701" priority="1699" operator="equal">
      <formula>"Home"</formula>
    </cfRule>
    <cfRule type="cellIs" dxfId="1700" priority="1700" operator="equal">
      <formula>"Away"</formula>
    </cfRule>
  </conditionalFormatting>
  <conditionalFormatting sqref="AR5 AX5">
    <cfRule type="cellIs" dxfId="1699" priority="1698" operator="equal">
      <formula>"Need Picks"</formula>
    </cfRule>
  </conditionalFormatting>
  <conditionalFormatting sqref="AX5">
    <cfRule type="cellIs" dxfId="1698" priority="1696" operator="equal">
      <formula>"Home"</formula>
    </cfRule>
    <cfRule type="cellIs" dxfId="1697" priority="1697" operator="equal">
      <formula>"Away"</formula>
    </cfRule>
  </conditionalFormatting>
  <conditionalFormatting sqref="BZ5">
    <cfRule type="cellIs" dxfId="1696" priority="1694" operator="equal">
      <formula>"Home"</formula>
    </cfRule>
    <cfRule type="cellIs" dxfId="1695" priority="1695" operator="equal">
      <formula>"Away"</formula>
    </cfRule>
  </conditionalFormatting>
  <conditionalFormatting sqref="AV5 AS5">
    <cfRule type="cellIs" dxfId="1694" priority="1693" operator="equal">
      <formula>"Need Picks"</formula>
    </cfRule>
  </conditionalFormatting>
  <conditionalFormatting sqref="AV5 AS5">
    <cfRule type="cellIs" dxfId="1693" priority="1691" operator="equal">
      <formula>"Home"</formula>
    </cfRule>
    <cfRule type="cellIs" dxfId="1692" priority="1692" operator="equal">
      <formula>"Away"</formula>
    </cfRule>
  </conditionalFormatting>
  <conditionalFormatting sqref="AW5 AT5">
    <cfRule type="cellIs" dxfId="1691" priority="1690" operator="equal">
      <formula>"Need Picks"</formula>
    </cfRule>
  </conditionalFormatting>
  <conditionalFormatting sqref="AW5 AT5">
    <cfRule type="cellIs" dxfId="1690" priority="1688" operator="equal">
      <formula>"Home"</formula>
    </cfRule>
    <cfRule type="cellIs" dxfId="1689" priority="1689" operator="equal">
      <formula>"Away"</formula>
    </cfRule>
  </conditionalFormatting>
  <conditionalFormatting sqref="AU5">
    <cfRule type="cellIs" dxfId="1688" priority="1687" operator="equal">
      <formula>"Need Picks"</formula>
    </cfRule>
  </conditionalFormatting>
  <conditionalFormatting sqref="AU5">
    <cfRule type="cellIs" dxfId="1687" priority="1685" operator="equal">
      <formula>"Home"</formula>
    </cfRule>
    <cfRule type="cellIs" dxfId="1686" priority="1686" operator="equal">
      <formula>"Away"</formula>
    </cfRule>
  </conditionalFormatting>
  <conditionalFormatting sqref="AU5">
    <cfRule type="cellIs" dxfId="1685" priority="1684" operator="equal">
      <formula>"Need Picks"</formula>
    </cfRule>
  </conditionalFormatting>
  <conditionalFormatting sqref="AU5">
    <cfRule type="cellIs" dxfId="1684" priority="1682" operator="equal">
      <formula>"Home"</formula>
    </cfRule>
    <cfRule type="cellIs" dxfId="1683" priority="1683" operator="equal">
      <formula>"Away"</formula>
    </cfRule>
  </conditionalFormatting>
  <conditionalFormatting sqref="AV5">
    <cfRule type="cellIs" dxfId="1682" priority="1681" operator="equal">
      <formula>"Need Picks"</formula>
    </cfRule>
  </conditionalFormatting>
  <conditionalFormatting sqref="AV5">
    <cfRule type="cellIs" dxfId="1681" priority="1679" operator="equal">
      <formula>"Home"</formula>
    </cfRule>
    <cfRule type="cellIs" dxfId="1680" priority="1680" operator="equal">
      <formula>"Away"</formula>
    </cfRule>
  </conditionalFormatting>
  <conditionalFormatting sqref="AW5 AT5">
    <cfRule type="cellIs" dxfId="1679" priority="1678" operator="equal">
      <formula>"Need Picks"</formula>
    </cfRule>
  </conditionalFormatting>
  <conditionalFormatting sqref="AW5 AT5">
    <cfRule type="cellIs" dxfId="1678" priority="1676" operator="equal">
      <formula>"Home"</formula>
    </cfRule>
    <cfRule type="cellIs" dxfId="1677" priority="1677" operator="equal">
      <formula>"Away"</formula>
    </cfRule>
  </conditionalFormatting>
  <conditionalFormatting sqref="CA5 BT5 BM5 BF5 AY5">
    <cfRule type="cellIs" dxfId="1676" priority="1675" operator="equal">
      <formula>"Need Picks"</formula>
    </cfRule>
  </conditionalFormatting>
  <conditionalFormatting sqref="CE5 CB5 BX5 BU5 BQ5 BN5 BJ5 BG5 BC5 AZ5">
    <cfRule type="cellIs" dxfId="1675" priority="1674" operator="equal">
      <formula>"Need Picks"</formula>
    </cfRule>
  </conditionalFormatting>
  <conditionalFormatting sqref="CE5 CB5 BX5 BU5 BQ5 BN5 BJ5 BG5 BC5 AZ5">
    <cfRule type="cellIs" dxfId="1674" priority="1672" operator="equal">
      <formula>"Home"</formula>
    </cfRule>
    <cfRule type="cellIs" dxfId="1673" priority="1673" operator="equal">
      <formula>"Away"</formula>
    </cfRule>
  </conditionalFormatting>
  <conditionalFormatting sqref="CF5 CC5 BY5 BV5 BR5 BO5 BK5 BH5 BD5 BA5">
    <cfRule type="cellIs" dxfId="1672" priority="1671" operator="equal">
      <formula>"Need Picks"</formula>
    </cfRule>
  </conditionalFormatting>
  <conditionalFormatting sqref="CF5 CC5 BY5 BV5 BR5 BO5 BK5 BH5 BD5 BA5">
    <cfRule type="cellIs" dxfId="1671" priority="1669" operator="equal">
      <formula>"Home"</formula>
    </cfRule>
    <cfRule type="cellIs" dxfId="1670" priority="1670" operator="equal">
      <formula>"Away"</formula>
    </cfRule>
  </conditionalFormatting>
  <conditionalFormatting sqref="CD5 BW5 BP5 BI5 BB5">
    <cfRule type="cellIs" dxfId="1669" priority="1668" operator="equal">
      <formula>"Need Picks"</formula>
    </cfRule>
  </conditionalFormatting>
  <conditionalFormatting sqref="CD5 BW5 BP5 BI5 BB5">
    <cfRule type="cellIs" dxfId="1668" priority="1666" operator="equal">
      <formula>"Home"</formula>
    </cfRule>
    <cfRule type="cellIs" dxfId="1667" priority="1667" operator="equal">
      <formula>"Away"</formula>
    </cfRule>
  </conditionalFormatting>
  <conditionalFormatting sqref="CD5 BW5 BP5 BI5 BB5">
    <cfRule type="cellIs" dxfId="1666" priority="1665" operator="equal">
      <formula>"Need Picks"</formula>
    </cfRule>
  </conditionalFormatting>
  <conditionalFormatting sqref="CD5 BW5 BP5 BI5 BB5">
    <cfRule type="cellIs" dxfId="1665" priority="1663" operator="equal">
      <formula>"Home"</formula>
    </cfRule>
    <cfRule type="cellIs" dxfId="1664" priority="1664" operator="equal">
      <formula>"Away"</formula>
    </cfRule>
  </conditionalFormatting>
  <conditionalFormatting sqref="CE5 BX5 BQ5 BJ5 BC5">
    <cfRule type="cellIs" dxfId="1663" priority="1662" operator="equal">
      <formula>"Need Picks"</formula>
    </cfRule>
  </conditionalFormatting>
  <conditionalFormatting sqref="CE5 BX5 BQ5 BJ5 BC5">
    <cfRule type="cellIs" dxfId="1662" priority="1660" operator="equal">
      <formula>"Home"</formula>
    </cfRule>
    <cfRule type="cellIs" dxfId="1661" priority="1661" operator="equal">
      <formula>"Away"</formula>
    </cfRule>
  </conditionalFormatting>
  <conditionalFormatting sqref="CF5 CC5 BY5 BV5 BR5 BO5 BK5 BH5 BD5 BA5">
    <cfRule type="cellIs" dxfId="1660" priority="1659" operator="equal">
      <formula>"Need Picks"</formula>
    </cfRule>
  </conditionalFormatting>
  <conditionalFormatting sqref="CF5 CC5 BY5 BV5 BR5 BO5 BK5 BH5 BD5 BA5">
    <cfRule type="cellIs" dxfId="1659" priority="1657" operator="equal">
      <formula>"Home"</formula>
    </cfRule>
    <cfRule type="cellIs" dxfId="1658" priority="1658" operator="equal">
      <formula>"Away"</formula>
    </cfRule>
  </conditionalFormatting>
  <conditionalFormatting sqref="CA5 BT5">
    <cfRule type="cellIs" dxfId="1657" priority="1656" operator="equal">
      <formula>"Need Picks"</formula>
    </cfRule>
  </conditionalFormatting>
  <conditionalFormatting sqref="CA5 BT5">
    <cfRule type="cellIs" dxfId="1656" priority="1654" operator="equal">
      <formula>"Home"</formula>
    </cfRule>
    <cfRule type="cellIs" dxfId="1655" priority="1655" operator="equal">
      <formula>"Away"</formula>
    </cfRule>
  </conditionalFormatting>
  <conditionalFormatting sqref="AC3">
    <cfRule type="cellIs" dxfId="1654" priority="1653" operator="equal">
      <formula>"Need Picks"</formula>
    </cfRule>
  </conditionalFormatting>
  <conditionalFormatting sqref="AC3">
    <cfRule type="cellIs" dxfId="1653" priority="1651" operator="equal">
      <formula>"Home"</formula>
    </cfRule>
    <cfRule type="cellIs" dxfId="1652" priority="1652" operator="equal">
      <formula>"Away"</formula>
    </cfRule>
  </conditionalFormatting>
  <conditionalFormatting sqref="AJ3 AQ3">
    <cfRule type="cellIs" dxfId="1651" priority="1650" operator="equal">
      <formula>"Need Picks"</formula>
    </cfRule>
  </conditionalFormatting>
  <conditionalFormatting sqref="AQ3">
    <cfRule type="cellIs" dxfId="1650" priority="1648" operator="equal">
      <formula>"Home"</formula>
    </cfRule>
    <cfRule type="cellIs" dxfId="1649" priority="1649" operator="equal">
      <formula>"Away"</formula>
    </cfRule>
  </conditionalFormatting>
  <conditionalFormatting sqref="I3 P3 V3:W3">
    <cfRule type="cellIs" dxfId="1648" priority="1647" operator="equal">
      <formula>"Need Picks"</formula>
    </cfRule>
  </conditionalFormatting>
  <conditionalFormatting sqref="I3 P3 V3:W3">
    <cfRule type="cellIs" dxfId="1647" priority="1645" operator="equal">
      <formula>"Home"</formula>
    </cfRule>
    <cfRule type="cellIs" dxfId="1646" priority="1646" operator="equal">
      <formula>"Away"</formula>
    </cfRule>
  </conditionalFormatting>
  <conditionalFormatting sqref="O3">
    <cfRule type="cellIs" dxfId="1645" priority="1644" operator="equal">
      <formula>"Need Picks"</formula>
    </cfRule>
  </conditionalFormatting>
  <conditionalFormatting sqref="O3">
    <cfRule type="cellIs" dxfId="1644" priority="1642" operator="equal">
      <formula>"Home"</formula>
    </cfRule>
    <cfRule type="cellIs" dxfId="1643" priority="1643" operator="equal">
      <formula>"Away"</formula>
    </cfRule>
  </conditionalFormatting>
  <conditionalFormatting sqref="H3">
    <cfRule type="cellIs" dxfId="1642" priority="1641" operator="equal">
      <formula>"Need Picks"</formula>
    </cfRule>
  </conditionalFormatting>
  <conditionalFormatting sqref="H3">
    <cfRule type="cellIs" dxfId="1641" priority="1639" operator="equal">
      <formula>"Home"</formula>
    </cfRule>
    <cfRule type="cellIs" dxfId="1640" priority="1640" operator="equal">
      <formula>"Away"</formula>
    </cfRule>
  </conditionalFormatting>
  <conditionalFormatting sqref="AJ3">
    <cfRule type="cellIs" dxfId="1639" priority="1637" operator="equal">
      <formula>"Home"</formula>
    </cfRule>
    <cfRule type="cellIs" dxfId="1638" priority="1638" operator="equal">
      <formula>"Away"</formula>
    </cfRule>
  </conditionalFormatting>
  <conditionalFormatting sqref="C3:F3">
    <cfRule type="cellIs" dxfId="1637" priority="1636" operator="equal">
      <formula>"Need Picks"</formula>
    </cfRule>
  </conditionalFormatting>
  <conditionalFormatting sqref="C3:F3">
    <cfRule type="cellIs" dxfId="1636" priority="1634" operator="equal">
      <formula>"Home"</formula>
    </cfRule>
    <cfRule type="cellIs" dxfId="1635" priority="1635" operator="equal">
      <formula>"Away"</formula>
    </cfRule>
  </conditionalFormatting>
  <conditionalFormatting sqref="AK3 AD3 W3 P3 I3">
    <cfRule type="cellIs" dxfId="1634" priority="1633" operator="equal">
      <formula>"Need Picks"</formula>
    </cfRule>
  </conditionalFormatting>
  <conditionalFormatting sqref="AL3:AO3 AE3:AH3 X3:AA3 Q3:T3 J3:M3">
    <cfRule type="cellIs" dxfId="1633" priority="1632" operator="equal">
      <formula>"Need Picks"</formula>
    </cfRule>
  </conditionalFormatting>
  <conditionalFormatting sqref="AL3:AO3 AE3:AH3 X3:AA3 Q3:T3 J3:M3">
    <cfRule type="cellIs" dxfId="1632" priority="1630" operator="equal">
      <formula>"Home"</formula>
    </cfRule>
    <cfRule type="cellIs" dxfId="1631" priority="1631" operator="equal">
      <formula>"Away"</formula>
    </cfRule>
  </conditionalFormatting>
  <conditionalFormatting sqref="AK3 AD3">
    <cfRule type="cellIs" dxfId="1630" priority="1629" operator="equal">
      <formula>"Need Picks"</formula>
    </cfRule>
  </conditionalFormatting>
  <conditionalFormatting sqref="AK3 AD3">
    <cfRule type="cellIs" dxfId="1629" priority="1627" operator="equal">
      <formula>"Home"</formula>
    </cfRule>
    <cfRule type="cellIs" dxfId="1628" priority="1628" operator="equal">
      <formula>"Away"</formula>
    </cfRule>
  </conditionalFormatting>
  <conditionalFormatting sqref="BS3">
    <cfRule type="cellIs" dxfId="1627" priority="1626" operator="equal">
      <formula>"Need Picks"</formula>
    </cfRule>
  </conditionalFormatting>
  <conditionalFormatting sqref="BS3">
    <cfRule type="cellIs" dxfId="1626" priority="1624" operator="equal">
      <formula>"Home"</formula>
    </cfRule>
    <cfRule type="cellIs" dxfId="1625" priority="1625" operator="equal">
      <formula>"Away"</formula>
    </cfRule>
  </conditionalFormatting>
  <conditionalFormatting sqref="BZ3">
    <cfRule type="cellIs" dxfId="1624" priority="1623" operator="equal">
      <formula>"Need Picks"</formula>
    </cfRule>
  </conditionalFormatting>
  <conditionalFormatting sqref="AR3 AY3 BF3 BL3:BM3">
    <cfRule type="cellIs" dxfId="1623" priority="1622" operator="equal">
      <formula>"Need Picks"</formula>
    </cfRule>
  </conditionalFormatting>
  <conditionalFormatting sqref="AR3 AY3 BF3 BL3:BM3">
    <cfRule type="cellIs" dxfId="1622" priority="1620" operator="equal">
      <formula>"Home"</formula>
    </cfRule>
    <cfRule type="cellIs" dxfId="1621" priority="1621" operator="equal">
      <formula>"Away"</formula>
    </cfRule>
  </conditionalFormatting>
  <conditionalFormatting sqref="BE3">
    <cfRule type="cellIs" dxfId="1620" priority="1619" operator="equal">
      <formula>"Need Picks"</formula>
    </cfRule>
  </conditionalFormatting>
  <conditionalFormatting sqref="BE3">
    <cfRule type="cellIs" dxfId="1619" priority="1617" operator="equal">
      <formula>"Home"</formula>
    </cfRule>
    <cfRule type="cellIs" dxfId="1618" priority="1618" operator="equal">
      <formula>"Away"</formula>
    </cfRule>
  </conditionalFormatting>
  <conditionalFormatting sqref="AR3 AX3">
    <cfRule type="cellIs" dxfId="1617" priority="1616" operator="equal">
      <formula>"Need Picks"</formula>
    </cfRule>
  </conditionalFormatting>
  <conditionalFormatting sqref="AX3">
    <cfRule type="cellIs" dxfId="1616" priority="1614" operator="equal">
      <formula>"Home"</formula>
    </cfRule>
    <cfRule type="cellIs" dxfId="1615" priority="1615" operator="equal">
      <formula>"Away"</formula>
    </cfRule>
  </conditionalFormatting>
  <conditionalFormatting sqref="BZ3">
    <cfRule type="cellIs" dxfId="1614" priority="1612" operator="equal">
      <formula>"Home"</formula>
    </cfRule>
    <cfRule type="cellIs" dxfId="1613" priority="1613" operator="equal">
      <formula>"Away"</formula>
    </cfRule>
  </conditionalFormatting>
  <conditionalFormatting sqref="AS3:AV3">
    <cfRule type="cellIs" dxfId="1612" priority="1611" operator="equal">
      <formula>"Need Picks"</formula>
    </cfRule>
  </conditionalFormatting>
  <conditionalFormatting sqref="AS3:AV3">
    <cfRule type="cellIs" dxfId="1611" priority="1609" operator="equal">
      <formula>"Home"</formula>
    </cfRule>
    <cfRule type="cellIs" dxfId="1610" priority="1610" operator="equal">
      <formula>"Away"</formula>
    </cfRule>
  </conditionalFormatting>
  <conditionalFormatting sqref="CA3 BT3 BM3 BF3 AY3">
    <cfRule type="cellIs" dxfId="1609" priority="1608" operator="equal">
      <formula>"Need Picks"</formula>
    </cfRule>
  </conditionalFormatting>
  <conditionalFormatting sqref="CB3:CE3 BU3:BX3 BN3:BQ3 BG3:BJ3 AZ3:BC3">
    <cfRule type="cellIs" dxfId="1608" priority="1607" operator="equal">
      <formula>"Need Picks"</formula>
    </cfRule>
  </conditionalFormatting>
  <conditionalFormatting sqref="CB3:CE3 BU3:BX3 BN3:BQ3 BG3:BJ3 AZ3:BC3">
    <cfRule type="cellIs" dxfId="1607" priority="1605" operator="equal">
      <formula>"Home"</formula>
    </cfRule>
    <cfRule type="cellIs" dxfId="1606" priority="1606" operator="equal">
      <formula>"Away"</formula>
    </cfRule>
  </conditionalFormatting>
  <conditionalFormatting sqref="CA3 BT3">
    <cfRule type="cellIs" dxfId="1605" priority="1604" operator="equal">
      <formula>"Need Picks"</formula>
    </cfRule>
  </conditionalFormatting>
  <conditionalFormatting sqref="CA3 BT3">
    <cfRule type="cellIs" dxfId="1604" priority="1602" operator="equal">
      <formula>"Home"</formula>
    </cfRule>
    <cfRule type="cellIs" dxfId="1603" priority="1603" operator="equal">
      <formula>"Away"</formula>
    </cfRule>
  </conditionalFormatting>
  <conditionalFormatting sqref="G5">
    <cfRule type="cellIs" dxfId="1602" priority="1601" operator="equal">
      <formula>"Need Picks"</formula>
    </cfRule>
  </conditionalFormatting>
  <conditionalFormatting sqref="G5">
    <cfRule type="cellIs" dxfId="1601" priority="1599" operator="equal">
      <formula>"Home"</formula>
    </cfRule>
    <cfRule type="cellIs" dxfId="1600" priority="1600" operator="equal">
      <formula>"Away"</formula>
    </cfRule>
  </conditionalFormatting>
  <conditionalFormatting sqref="G5">
    <cfRule type="cellIs" dxfId="1599" priority="1598" operator="equal">
      <formula>"Need Picks"</formula>
    </cfRule>
  </conditionalFormatting>
  <conditionalFormatting sqref="G5">
    <cfRule type="cellIs" dxfId="1598" priority="1596" operator="equal">
      <formula>"Home"</formula>
    </cfRule>
    <cfRule type="cellIs" dxfId="1597" priority="1597" operator="equal">
      <formula>"Away"</formula>
    </cfRule>
  </conditionalFormatting>
  <conditionalFormatting sqref="G7">
    <cfRule type="cellIs" dxfId="1596" priority="1595" operator="equal">
      <formula>"Need Picks"</formula>
    </cfRule>
  </conditionalFormatting>
  <conditionalFormatting sqref="G7">
    <cfRule type="cellIs" dxfId="1595" priority="1593" operator="equal">
      <formula>"Home"</formula>
    </cfRule>
    <cfRule type="cellIs" dxfId="1594" priority="1594" operator="equal">
      <formula>"Away"</formula>
    </cfRule>
  </conditionalFormatting>
  <conditionalFormatting sqref="Y7:Z7 R7:S7 K7:L7">
    <cfRule type="cellIs" dxfId="1593" priority="1591" operator="equal">
      <formula>"Home"</formula>
    </cfRule>
    <cfRule type="cellIs" dxfId="1592" priority="1592" operator="equal">
      <formula>"Away"</formula>
    </cfRule>
  </conditionalFormatting>
  <conditionalFormatting sqref="X7 Q7 J7">
    <cfRule type="cellIs" dxfId="1591" priority="1590" operator="equal">
      <formula>"Need Picks"</formula>
    </cfRule>
  </conditionalFormatting>
  <conditionalFormatting sqref="X7 Q7 J7">
    <cfRule type="cellIs" dxfId="1590" priority="1588" operator="equal">
      <formula>"Home"</formula>
    </cfRule>
    <cfRule type="cellIs" dxfId="1589" priority="1589" operator="equal">
      <formula>"Away"</formula>
    </cfRule>
  </conditionalFormatting>
  <conditionalFormatting sqref="AA7 T7 M7">
    <cfRule type="cellIs" dxfId="1588" priority="1587" operator="equal">
      <formula>"Need Picks"</formula>
    </cfRule>
  </conditionalFormatting>
  <conditionalFormatting sqref="AA7 T7 M7">
    <cfRule type="cellIs" dxfId="1587" priority="1585" operator="equal">
      <formula>"Home"</formula>
    </cfRule>
    <cfRule type="cellIs" dxfId="1586" priority="1586" operator="equal">
      <formula>"Away"</formula>
    </cfRule>
  </conditionalFormatting>
  <conditionalFormatting sqref="AB7 U7 N7">
    <cfRule type="cellIs" dxfId="1585" priority="1584" operator="equal">
      <formula>"Need Picks"</formula>
    </cfRule>
  </conditionalFormatting>
  <conditionalFormatting sqref="AB7 U7 N7">
    <cfRule type="cellIs" dxfId="1584" priority="1582" operator="equal">
      <formula>"Home"</formula>
    </cfRule>
    <cfRule type="cellIs" dxfId="1583" priority="1583" operator="equal">
      <formula>"Away"</formula>
    </cfRule>
  </conditionalFormatting>
  <conditionalFormatting sqref="Y7:Z7 R7:S7">
    <cfRule type="cellIs" dxfId="1582" priority="1580" operator="equal">
      <formula>"Georgia Southern"</formula>
    </cfRule>
    <cfRule type="cellIs" dxfId="1581" priority="1581" operator="equal">
      <formula>"Florida Atlantic"</formula>
    </cfRule>
  </conditionalFormatting>
  <conditionalFormatting sqref="W7 Y7:Z7">
    <cfRule type="cellIs" dxfId="1580" priority="1579" operator="equal">
      <formula>"Need Picks"</formula>
    </cfRule>
  </conditionalFormatting>
  <conditionalFormatting sqref="AD7 AF7:AG7 AJ7:AK7 AM7:AN7 AQ7:AR7 AT7:AU7">
    <cfRule type="cellIs" dxfId="1579" priority="1578" operator="equal">
      <formula>"Need Picks"</formula>
    </cfRule>
  </conditionalFormatting>
  <conditionalFormatting sqref="AF7:AG7 AJ7 AQ7">
    <cfRule type="cellIs" dxfId="1578" priority="1576" operator="equal">
      <formula>"Home"</formula>
    </cfRule>
    <cfRule type="cellIs" dxfId="1577" priority="1577" operator="equal">
      <formula>"Away"</formula>
    </cfRule>
  </conditionalFormatting>
  <conditionalFormatting sqref="AF7:AG7 AJ7 AQ7 AM7:AN7">
    <cfRule type="cellIs" dxfId="1576" priority="1574" operator="equal">
      <formula>"Georgia Southern"</formula>
    </cfRule>
    <cfRule type="cellIs" dxfId="1575" priority="1575" operator="equal">
      <formula>"Florida Atlantic"</formula>
    </cfRule>
  </conditionalFormatting>
  <conditionalFormatting sqref="AE7">
    <cfRule type="cellIs" dxfId="1574" priority="1573" operator="equal">
      <formula>"Need Picks"</formula>
    </cfRule>
  </conditionalFormatting>
  <conditionalFormatting sqref="AE7">
    <cfRule type="cellIs" dxfId="1573" priority="1571" operator="equal">
      <formula>"Home"</formula>
    </cfRule>
    <cfRule type="cellIs" dxfId="1572" priority="1572" operator="equal">
      <formula>"Away"</formula>
    </cfRule>
  </conditionalFormatting>
  <conditionalFormatting sqref="AH7">
    <cfRule type="cellIs" dxfId="1571" priority="1570" operator="equal">
      <formula>"Need Picks"</formula>
    </cfRule>
  </conditionalFormatting>
  <conditionalFormatting sqref="AH7">
    <cfRule type="cellIs" dxfId="1570" priority="1568" operator="equal">
      <formula>"Home"</formula>
    </cfRule>
    <cfRule type="cellIs" dxfId="1569" priority="1569" operator="equal">
      <formula>"Away"</formula>
    </cfRule>
  </conditionalFormatting>
  <conditionalFormatting sqref="AX7">
    <cfRule type="cellIs" dxfId="1568" priority="1567" operator="equal">
      <formula>"Need Picks"</formula>
    </cfRule>
  </conditionalFormatting>
  <conditionalFormatting sqref="AX7">
    <cfRule type="cellIs" dxfId="1567" priority="1565" operator="equal">
      <formula>"Home"</formula>
    </cfRule>
    <cfRule type="cellIs" dxfId="1566" priority="1566" operator="equal">
      <formula>"Away"</formula>
    </cfRule>
  </conditionalFormatting>
  <conditionalFormatting sqref="AX7">
    <cfRule type="cellIs" dxfId="1565" priority="1563" operator="equal">
      <formula>"Georgia Southern"</formula>
    </cfRule>
    <cfRule type="cellIs" dxfId="1564" priority="1564" operator="equal">
      <formula>"Florida Atlantic"</formula>
    </cfRule>
  </conditionalFormatting>
  <conditionalFormatting sqref="AI7">
    <cfRule type="cellIs" dxfId="1563" priority="1562" operator="equal">
      <formula>"Need Picks"</formula>
    </cfRule>
  </conditionalFormatting>
  <conditionalFormatting sqref="AI7">
    <cfRule type="cellIs" dxfId="1562" priority="1560" operator="equal">
      <formula>"Home"</formula>
    </cfRule>
    <cfRule type="cellIs" dxfId="1561" priority="1561" operator="equal">
      <formula>"Away"</formula>
    </cfRule>
  </conditionalFormatting>
  <conditionalFormatting sqref="BA7:BB7 AT7:AU7 AM7:AN7">
    <cfRule type="cellIs" dxfId="1560" priority="1558" operator="equal">
      <formula>"Home"</formula>
    </cfRule>
    <cfRule type="cellIs" dxfId="1559" priority="1559" operator="equal">
      <formula>"Away"</formula>
    </cfRule>
  </conditionalFormatting>
  <conditionalFormatting sqref="AZ7 AS7 AL7">
    <cfRule type="cellIs" dxfId="1558" priority="1557" operator="equal">
      <formula>"Need Picks"</formula>
    </cfRule>
  </conditionalFormatting>
  <conditionalFormatting sqref="AZ7 AS7 AL7">
    <cfRule type="cellIs" dxfId="1557" priority="1555" operator="equal">
      <formula>"Home"</formula>
    </cfRule>
    <cfRule type="cellIs" dxfId="1556" priority="1556" operator="equal">
      <formula>"Away"</formula>
    </cfRule>
  </conditionalFormatting>
  <conditionalFormatting sqref="BC7 AV7 AO7">
    <cfRule type="cellIs" dxfId="1555" priority="1554" operator="equal">
      <formula>"Need Picks"</formula>
    </cfRule>
  </conditionalFormatting>
  <conditionalFormatting sqref="BC7 AV7 AO7">
    <cfRule type="cellIs" dxfId="1554" priority="1552" operator="equal">
      <formula>"Home"</formula>
    </cfRule>
    <cfRule type="cellIs" dxfId="1553" priority="1553" operator="equal">
      <formula>"Away"</formula>
    </cfRule>
  </conditionalFormatting>
  <conditionalFormatting sqref="BD7 AW7 AP7">
    <cfRule type="cellIs" dxfId="1552" priority="1551" operator="equal">
      <formula>"Need Picks"</formula>
    </cfRule>
  </conditionalFormatting>
  <conditionalFormatting sqref="BD7 AW7 AP7">
    <cfRule type="cellIs" dxfId="1551" priority="1549" operator="equal">
      <formula>"Home"</formula>
    </cfRule>
    <cfRule type="cellIs" dxfId="1550" priority="1550" operator="equal">
      <formula>"Away"</formula>
    </cfRule>
  </conditionalFormatting>
  <conditionalFormatting sqref="BA7:BB7 AT7:AU7">
    <cfRule type="cellIs" dxfId="1549" priority="1547" operator="equal">
      <formula>"Georgia Southern"</formula>
    </cfRule>
    <cfRule type="cellIs" dxfId="1548" priority="1548" operator="equal">
      <formula>"Florida Atlantic"</formula>
    </cfRule>
  </conditionalFormatting>
  <conditionalFormatting sqref="AY7 BA7:BB7">
    <cfRule type="cellIs" dxfId="1547" priority="1546" operator="equal">
      <formula>"Need Picks"</formula>
    </cfRule>
  </conditionalFormatting>
  <conditionalFormatting sqref="BF7 BH7:BI7 BL7:BM7 BO7:BP7 BS7:BT7 BV7:BW7">
    <cfRule type="cellIs" dxfId="1546" priority="1545" operator="equal">
      <formula>"Need Picks"</formula>
    </cfRule>
  </conditionalFormatting>
  <conditionalFormatting sqref="BH7:BI7 BL7 BS7">
    <cfRule type="cellIs" dxfId="1545" priority="1543" operator="equal">
      <formula>"Home"</formula>
    </cfRule>
    <cfRule type="cellIs" dxfId="1544" priority="1544" operator="equal">
      <formula>"Away"</formula>
    </cfRule>
  </conditionalFormatting>
  <conditionalFormatting sqref="BH7:BI7 BL7 BS7 BO7:BP7">
    <cfRule type="cellIs" dxfId="1543" priority="1541" operator="equal">
      <formula>"Georgia Southern"</formula>
    </cfRule>
    <cfRule type="cellIs" dxfId="1542" priority="1542" operator="equal">
      <formula>"Florida Atlantic"</formula>
    </cfRule>
  </conditionalFormatting>
  <conditionalFormatting sqref="BG7">
    <cfRule type="cellIs" dxfId="1541" priority="1540" operator="equal">
      <formula>"Need Picks"</formula>
    </cfRule>
  </conditionalFormatting>
  <conditionalFormatting sqref="BG7">
    <cfRule type="cellIs" dxfId="1540" priority="1538" operator="equal">
      <formula>"Home"</formula>
    </cfRule>
    <cfRule type="cellIs" dxfId="1539" priority="1539" operator="equal">
      <formula>"Away"</formula>
    </cfRule>
  </conditionalFormatting>
  <conditionalFormatting sqref="BJ7">
    <cfRule type="cellIs" dxfId="1538" priority="1537" operator="equal">
      <formula>"Need Picks"</formula>
    </cfRule>
  </conditionalFormatting>
  <conditionalFormatting sqref="BJ7">
    <cfRule type="cellIs" dxfId="1537" priority="1535" operator="equal">
      <formula>"Home"</formula>
    </cfRule>
    <cfRule type="cellIs" dxfId="1536" priority="1536" operator="equal">
      <formula>"Away"</formula>
    </cfRule>
  </conditionalFormatting>
  <conditionalFormatting sqref="BZ7">
    <cfRule type="cellIs" dxfId="1535" priority="1534" operator="equal">
      <formula>"Need Picks"</formula>
    </cfRule>
  </conditionalFormatting>
  <conditionalFormatting sqref="BZ7">
    <cfRule type="cellIs" dxfId="1534" priority="1532" operator="equal">
      <formula>"Home"</formula>
    </cfRule>
    <cfRule type="cellIs" dxfId="1533" priority="1533" operator="equal">
      <formula>"Away"</formula>
    </cfRule>
  </conditionalFormatting>
  <conditionalFormatting sqref="BZ7">
    <cfRule type="cellIs" dxfId="1532" priority="1530" operator="equal">
      <formula>"Georgia Southern"</formula>
    </cfRule>
    <cfRule type="cellIs" dxfId="1531" priority="1531" operator="equal">
      <formula>"Florida Atlantic"</formula>
    </cfRule>
  </conditionalFormatting>
  <conditionalFormatting sqref="BK7">
    <cfRule type="cellIs" dxfId="1530" priority="1529" operator="equal">
      <formula>"Need Picks"</formula>
    </cfRule>
  </conditionalFormatting>
  <conditionalFormatting sqref="BK7">
    <cfRule type="cellIs" dxfId="1529" priority="1527" operator="equal">
      <formula>"Home"</formula>
    </cfRule>
    <cfRule type="cellIs" dxfId="1528" priority="1528" operator="equal">
      <formula>"Away"</formula>
    </cfRule>
  </conditionalFormatting>
  <conditionalFormatting sqref="CC7:CD7 BV7:BW7 BO7:BP7">
    <cfRule type="cellIs" dxfId="1527" priority="1525" operator="equal">
      <formula>"Home"</formula>
    </cfRule>
    <cfRule type="cellIs" dxfId="1526" priority="1526" operator="equal">
      <formula>"Away"</formula>
    </cfRule>
  </conditionalFormatting>
  <conditionalFormatting sqref="CB7 BU7 BN7">
    <cfRule type="cellIs" dxfId="1525" priority="1524" operator="equal">
      <formula>"Need Picks"</formula>
    </cfRule>
  </conditionalFormatting>
  <conditionalFormatting sqref="CB7 BU7 BN7">
    <cfRule type="cellIs" dxfId="1524" priority="1522" operator="equal">
      <formula>"Home"</formula>
    </cfRule>
    <cfRule type="cellIs" dxfId="1523" priority="1523" operator="equal">
      <formula>"Away"</formula>
    </cfRule>
  </conditionalFormatting>
  <conditionalFormatting sqref="CE7 BX7 BQ7">
    <cfRule type="cellIs" dxfId="1522" priority="1521" operator="equal">
      <formula>"Need Picks"</formula>
    </cfRule>
  </conditionalFormatting>
  <conditionalFormatting sqref="CE7 BX7 BQ7">
    <cfRule type="cellIs" dxfId="1521" priority="1519" operator="equal">
      <formula>"Home"</formula>
    </cfRule>
    <cfRule type="cellIs" dxfId="1520" priority="1520" operator="equal">
      <formula>"Away"</formula>
    </cfRule>
  </conditionalFormatting>
  <conditionalFormatting sqref="CF7 BY7 BR7">
    <cfRule type="cellIs" dxfId="1519" priority="1518" operator="equal">
      <formula>"Need Picks"</formula>
    </cfRule>
  </conditionalFormatting>
  <conditionalFormatting sqref="CF7 BY7 BR7">
    <cfRule type="cellIs" dxfId="1518" priority="1516" operator="equal">
      <formula>"Home"</formula>
    </cfRule>
    <cfRule type="cellIs" dxfId="1517" priority="1517" operator="equal">
      <formula>"Away"</formula>
    </cfRule>
  </conditionalFormatting>
  <conditionalFormatting sqref="CC7:CD7 BV7:BW7">
    <cfRule type="cellIs" dxfId="1516" priority="1514" operator="equal">
      <formula>"Georgia Southern"</formula>
    </cfRule>
    <cfRule type="cellIs" dxfId="1515" priority="1515" operator="equal">
      <formula>"Florida Atlantic"</formula>
    </cfRule>
  </conditionalFormatting>
  <conditionalFormatting sqref="CA7 CC7:CD7">
    <cfRule type="cellIs" dxfId="1514" priority="1513" operator="equal">
      <formula>"Need Picks"</formula>
    </cfRule>
  </conditionalFormatting>
  <conditionalFormatting sqref="BD2:BE2 AZ2:BB2 BG2:BH2 BN2:BO2 BU2:BV2 CB2:CC2">
    <cfRule type="cellIs" dxfId="1513" priority="1512" operator="equal">
      <formula>"Need Picks"</formula>
    </cfRule>
  </conditionalFormatting>
  <conditionalFormatting sqref="BD2:BE2 AZ2:BB2 BG2:BH2 BN2:BO2 BU2:BV2 CB2:CC2">
    <cfRule type="cellIs" dxfId="1512" priority="1510" operator="equal">
      <formula>"Home"</formula>
    </cfRule>
    <cfRule type="cellIs" dxfId="1511" priority="1511" operator="equal">
      <formula>"Away"</formula>
    </cfRule>
  </conditionalFormatting>
  <conditionalFormatting sqref="BC2">
    <cfRule type="cellIs" dxfId="1510" priority="1509" operator="equal">
      <formula>"Need Picks"</formula>
    </cfRule>
  </conditionalFormatting>
  <conditionalFormatting sqref="BC2">
    <cfRule type="cellIs" dxfId="1509" priority="1507" operator="equal">
      <formula>"Home"</formula>
    </cfRule>
    <cfRule type="cellIs" dxfId="1508" priority="1508" operator="equal">
      <formula>"Away"</formula>
    </cfRule>
  </conditionalFormatting>
  <conditionalFormatting sqref="AV2">
    <cfRule type="cellIs" dxfId="1507" priority="1500" operator="equal">
      <formula>"Need Picks"</formula>
    </cfRule>
  </conditionalFormatting>
  <conditionalFormatting sqref="AV2">
    <cfRule type="cellIs" dxfId="1506" priority="1498" operator="equal">
      <formula>"Home"</formula>
    </cfRule>
    <cfRule type="cellIs" dxfId="1505" priority="1499" operator="equal">
      <formula>"Away"</formula>
    </cfRule>
  </conditionalFormatting>
  <conditionalFormatting sqref="AU2">
    <cfRule type="cellIs" dxfId="1504" priority="1497" operator="equal">
      <formula>"Need Picks"</formula>
    </cfRule>
  </conditionalFormatting>
  <conditionalFormatting sqref="AU2">
    <cfRule type="cellIs" dxfId="1503" priority="1495" operator="equal">
      <formula>"Home"</formula>
    </cfRule>
    <cfRule type="cellIs" dxfId="1502" priority="1496" operator="equal">
      <formula>"Away"</formula>
    </cfRule>
  </conditionalFormatting>
  <conditionalFormatting sqref="W2:AC2">
    <cfRule type="cellIs" dxfId="1501" priority="1506" operator="equal">
      <formula>"Need Picks"</formula>
    </cfRule>
  </conditionalFormatting>
  <conditionalFormatting sqref="W2:AC2">
    <cfRule type="cellIs" dxfId="1500" priority="1504" operator="equal">
      <formula>"Home"</formula>
    </cfRule>
    <cfRule type="cellIs" dxfId="1499" priority="1505" operator="equal">
      <formula>"Away"</formula>
    </cfRule>
  </conditionalFormatting>
  <conditionalFormatting sqref="AP2:AT2 AW2:AX2 AD2:AG2 AI2:AN2">
    <cfRule type="cellIs" dxfId="1498" priority="1503" operator="equal">
      <formula>"Need Picks"</formula>
    </cfRule>
  </conditionalFormatting>
  <conditionalFormatting sqref="AP2:AT2 AW2:AX2 AD2:AG2 AI2:AN2">
    <cfRule type="cellIs" dxfId="1497" priority="1501" operator="equal">
      <formula>"Home"</formula>
    </cfRule>
    <cfRule type="cellIs" dxfId="1496" priority="1502" operator="equal">
      <formula>"Away"</formula>
    </cfRule>
  </conditionalFormatting>
  <conditionalFormatting sqref="AO2">
    <cfRule type="cellIs" dxfId="1495" priority="1494" operator="equal">
      <formula>"Need Picks"</formula>
    </cfRule>
  </conditionalFormatting>
  <conditionalFormatting sqref="AO2">
    <cfRule type="cellIs" dxfId="1494" priority="1492" operator="equal">
      <formula>"Home"</formula>
    </cfRule>
    <cfRule type="cellIs" dxfId="1493" priority="1493" operator="equal">
      <formula>"Away"</formula>
    </cfRule>
  </conditionalFormatting>
  <conditionalFormatting sqref="AY2">
    <cfRule type="cellIs" dxfId="1492" priority="1491" operator="equal">
      <formula>"Need Picks"</formula>
    </cfRule>
  </conditionalFormatting>
  <conditionalFormatting sqref="AY2">
    <cfRule type="cellIs" dxfId="1491" priority="1489" operator="equal">
      <formula>"Home"</formula>
    </cfRule>
    <cfRule type="cellIs" dxfId="1490" priority="1490" operator="equal">
      <formula>"Away"</formula>
    </cfRule>
  </conditionalFormatting>
  <conditionalFormatting sqref="BF2">
    <cfRule type="cellIs" dxfId="1489" priority="1488" operator="equal">
      <formula>"Need Picks"</formula>
    </cfRule>
  </conditionalFormatting>
  <conditionalFormatting sqref="BF2">
    <cfRule type="cellIs" dxfId="1488" priority="1486" operator="equal">
      <formula>"Home"</formula>
    </cfRule>
    <cfRule type="cellIs" dxfId="1487" priority="1487" operator="equal">
      <formula>"Away"</formula>
    </cfRule>
  </conditionalFormatting>
  <conditionalFormatting sqref="BM2">
    <cfRule type="cellIs" dxfId="1486" priority="1485" operator="equal">
      <formula>"Need Picks"</formula>
    </cfRule>
  </conditionalFormatting>
  <conditionalFormatting sqref="BM2">
    <cfRule type="cellIs" dxfId="1485" priority="1483" operator="equal">
      <formula>"Home"</formula>
    </cfRule>
    <cfRule type="cellIs" dxfId="1484" priority="1484" operator="equal">
      <formula>"Away"</formula>
    </cfRule>
  </conditionalFormatting>
  <conditionalFormatting sqref="BT2">
    <cfRule type="cellIs" dxfId="1483" priority="1482" operator="equal">
      <formula>"Need Picks"</formula>
    </cfRule>
  </conditionalFormatting>
  <conditionalFormatting sqref="BT2">
    <cfRule type="cellIs" dxfId="1482" priority="1480" operator="equal">
      <formula>"Home"</formula>
    </cfRule>
    <cfRule type="cellIs" dxfId="1481" priority="1481" operator="equal">
      <formula>"Away"</formula>
    </cfRule>
  </conditionalFormatting>
  <conditionalFormatting sqref="CA2">
    <cfRule type="cellIs" dxfId="1480" priority="1479" operator="equal">
      <formula>"Need Picks"</formula>
    </cfRule>
  </conditionalFormatting>
  <conditionalFormatting sqref="CA2">
    <cfRule type="cellIs" dxfId="1479" priority="1477" operator="equal">
      <formula>"Home"</formula>
    </cfRule>
    <cfRule type="cellIs" dxfId="1478" priority="1478" operator="equal">
      <formula>"Away"</formula>
    </cfRule>
  </conditionalFormatting>
  <conditionalFormatting sqref="P2">
    <cfRule type="cellIs" dxfId="1477" priority="1476" operator="equal">
      <formula>"Need Picks"</formula>
    </cfRule>
  </conditionalFormatting>
  <conditionalFormatting sqref="P2">
    <cfRule type="cellIs" dxfId="1476" priority="1474" operator="equal">
      <formula>"Home"</formula>
    </cfRule>
    <cfRule type="cellIs" dxfId="1475" priority="1475" operator="equal">
      <formula>"Away"</formula>
    </cfRule>
  </conditionalFormatting>
  <conditionalFormatting sqref="AH2">
    <cfRule type="cellIs" dxfId="1474" priority="1473" operator="equal">
      <formula>"Need Picks"</formula>
    </cfRule>
  </conditionalFormatting>
  <conditionalFormatting sqref="AH2">
    <cfRule type="cellIs" dxfId="1473" priority="1471" operator="equal">
      <formula>"Home"</formula>
    </cfRule>
    <cfRule type="cellIs" dxfId="1472" priority="1472" operator="equal">
      <formula>"Away"</formula>
    </cfRule>
  </conditionalFormatting>
  <conditionalFormatting sqref="AL23">
    <cfRule type="cellIs" dxfId="1471" priority="1470" operator="equal">
      <formula>"Charlotte"</formula>
    </cfRule>
  </conditionalFormatting>
  <conditionalFormatting sqref="AB19:AC19 B23 B19:Z19 B21:Z21 B20 AB21:AC21">
    <cfRule type="cellIs" dxfId="1470" priority="1469" operator="equal">
      <formula>"Need Picks"</formula>
    </cfRule>
  </conditionalFormatting>
  <conditionalFormatting sqref="AB19:AC19 B19:Z19 AB21:AC21 C21:Z21">
    <cfRule type="cellIs" dxfId="1469" priority="1467" operator="equal">
      <formula>"Home"</formula>
    </cfRule>
    <cfRule type="cellIs" dxfId="1468" priority="1468" operator="equal">
      <formula>"Away"</formula>
    </cfRule>
  </conditionalFormatting>
  <conditionalFormatting sqref="AA19 AA21">
    <cfRule type="cellIs" dxfId="1467" priority="1466" operator="equal">
      <formula>"Need Picks"</formula>
    </cfRule>
  </conditionalFormatting>
  <conditionalFormatting sqref="AA19 AA21">
    <cfRule type="cellIs" dxfId="1466" priority="1464" operator="equal">
      <formula>"Home"</formula>
    </cfRule>
    <cfRule type="cellIs" dxfId="1465" priority="1465" operator="equal">
      <formula>"Away"</formula>
    </cfRule>
  </conditionalFormatting>
  <conditionalFormatting sqref="AO21">
    <cfRule type="cellIs" dxfId="1464" priority="1463" operator="equal">
      <formula>"Need Picks"</formula>
    </cfRule>
  </conditionalFormatting>
  <conditionalFormatting sqref="AO21">
    <cfRule type="cellIs" dxfId="1463" priority="1461" operator="equal">
      <formula>"Home"</formula>
    </cfRule>
    <cfRule type="cellIs" dxfId="1462" priority="1462" operator="equal">
      <formula>"Away"</formula>
    </cfRule>
  </conditionalFormatting>
  <conditionalFormatting sqref="AN21">
    <cfRule type="cellIs" dxfId="1461" priority="1460" operator="equal">
      <formula>"Need Picks"</formula>
    </cfRule>
  </conditionalFormatting>
  <conditionalFormatting sqref="AN21">
    <cfRule type="cellIs" dxfId="1460" priority="1458" operator="equal">
      <formula>"Home"</formula>
    </cfRule>
    <cfRule type="cellIs" dxfId="1459" priority="1459" operator="equal">
      <formula>"Away"</formula>
    </cfRule>
  </conditionalFormatting>
  <conditionalFormatting sqref="BN19:BO19 AW21:BB21 AR21:AU21 BM21:BO21 BD21:BH21 BG19:BH19">
    <cfRule type="cellIs" dxfId="1458" priority="1457" operator="equal">
      <formula>"Need Picks"</formula>
    </cfRule>
  </conditionalFormatting>
  <conditionalFormatting sqref="BN19:BO19 AW21:BB21 AR21:AU21 BM21:BO21 BD21:BH21 BG19:BH19">
    <cfRule type="cellIs" dxfId="1457" priority="1455" operator="equal">
      <formula>"Home"</formula>
    </cfRule>
    <cfRule type="cellIs" dxfId="1456" priority="1456" operator="equal">
      <formula>"Away"</formula>
    </cfRule>
  </conditionalFormatting>
  <conditionalFormatting sqref="BC21">
    <cfRule type="cellIs" dxfId="1455" priority="1445" operator="equal">
      <formula>"Need Picks"</formula>
    </cfRule>
  </conditionalFormatting>
  <conditionalFormatting sqref="BC21">
    <cfRule type="cellIs" dxfId="1454" priority="1443" operator="equal">
      <formula>"Home"</formula>
    </cfRule>
    <cfRule type="cellIs" dxfId="1453" priority="1444" operator="equal">
      <formula>"Away"</formula>
    </cfRule>
  </conditionalFormatting>
  <conditionalFormatting sqref="AV21">
    <cfRule type="cellIs" dxfId="1452" priority="1454" operator="equal">
      <formula>"Need Picks"</formula>
    </cfRule>
  </conditionalFormatting>
  <conditionalFormatting sqref="AV21">
    <cfRule type="cellIs" dxfId="1451" priority="1452" operator="equal">
      <formula>"Home"</formula>
    </cfRule>
    <cfRule type="cellIs" dxfId="1450" priority="1453" operator="equal">
      <formula>"Away"</formula>
    </cfRule>
  </conditionalFormatting>
  <conditionalFormatting sqref="BQ19 BQ21">
    <cfRule type="cellIs" dxfId="1449" priority="1451" operator="equal">
      <formula>"Need Picks"</formula>
    </cfRule>
  </conditionalFormatting>
  <conditionalFormatting sqref="BQ19 BQ21">
    <cfRule type="cellIs" dxfId="1448" priority="1449" operator="equal">
      <formula>"Home"</formula>
    </cfRule>
    <cfRule type="cellIs" dxfId="1447" priority="1450" operator="equal">
      <formula>"Away"</formula>
    </cfRule>
  </conditionalFormatting>
  <conditionalFormatting sqref="BP19 BP21">
    <cfRule type="cellIs" dxfId="1446" priority="1448" operator="equal">
      <formula>"Need Picks"</formula>
    </cfRule>
  </conditionalFormatting>
  <conditionalFormatting sqref="BP19 BP21">
    <cfRule type="cellIs" dxfId="1445" priority="1446" operator="equal">
      <formula>"Home"</formula>
    </cfRule>
    <cfRule type="cellIs" dxfId="1444" priority="1447" operator="equal">
      <formula>"Away"</formula>
    </cfRule>
  </conditionalFormatting>
  <conditionalFormatting sqref="F19">
    <cfRule type="cellIs" dxfId="1443" priority="1442" operator="equal">
      <formula>"Need Picks"</formula>
    </cfRule>
  </conditionalFormatting>
  <conditionalFormatting sqref="F19">
    <cfRule type="cellIs" dxfId="1442" priority="1440" operator="equal">
      <formula>"Home"</formula>
    </cfRule>
    <cfRule type="cellIs" dxfId="1441" priority="1441" operator="equal">
      <formula>"Away"</formula>
    </cfRule>
  </conditionalFormatting>
  <conditionalFormatting sqref="M19">
    <cfRule type="cellIs" dxfId="1440" priority="1439" operator="equal">
      <formula>"Need Picks"</formula>
    </cfRule>
  </conditionalFormatting>
  <conditionalFormatting sqref="M19">
    <cfRule type="cellIs" dxfId="1439" priority="1437" operator="equal">
      <formula>"Home"</formula>
    </cfRule>
    <cfRule type="cellIs" dxfId="1438" priority="1438" operator="equal">
      <formula>"Away"</formula>
    </cfRule>
  </conditionalFormatting>
  <conditionalFormatting sqref="T19">
    <cfRule type="cellIs" dxfId="1437" priority="1436" operator="equal">
      <formula>"Need Picks"</formula>
    </cfRule>
  </conditionalFormatting>
  <conditionalFormatting sqref="T19">
    <cfRule type="cellIs" dxfId="1436" priority="1434" operator="equal">
      <formula>"Home"</formula>
    </cfRule>
    <cfRule type="cellIs" dxfId="1435" priority="1435" operator="equal">
      <formula>"Away"</formula>
    </cfRule>
  </conditionalFormatting>
  <conditionalFormatting sqref="BM19 BD19:BF19 AP19:AU19 AW19:BB19">
    <cfRule type="cellIs" dxfId="1434" priority="1433" operator="equal">
      <formula>"Need Picks"</formula>
    </cfRule>
  </conditionalFormatting>
  <conditionalFormatting sqref="BM19 BD19:BF19 AP19:AU19 AW19:BB19">
    <cfRule type="cellIs" dxfId="1433" priority="1431" operator="equal">
      <formula>"Home"</formula>
    </cfRule>
    <cfRule type="cellIs" dxfId="1432" priority="1432" operator="equal">
      <formula>"Away"</formula>
    </cfRule>
  </conditionalFormatting>
  <conditionalFormatting sqref="AV19">
    <cfRule type="cellIs" dxfId="1431" priority="1430" operator="equal">
      <formula>"Need Picks"</formula>
    </cfRule>
  </conditionalFormatting>
  <conditionalFormatting sqref="AV19">
    <cfRule type="cellIs" dxfId="1430" priority="1428" operator="equal">
      <formula>"Home"</formula>
    </cfRule>
    <cfRule type="cellIs" dxfId="1429" priority="1429" operator="equal">
      <formula>"Away"</formula>
    </cfRule>
  </conditionalFormatting>
  <conditionalFormatting sqref="BC19">
    <cfRule type="cellIs" dxfId="1428" priority="1427" operator="equal">
      <formula>"Need Picks"</formula>
    </cfRule>
  </conditionalFormatting>
  <conditionalFormatting sqref="BC19">
    <cfRule type="cellIs" dxfId="1427" priority="1425" operator="equal">
      <formula>"Home"</formula>
    </cfRule>
    <cfRule type="cellIs" dxfId="1426" priority="1426" operator="equal">
      <formula>"Away"</formula>
    </cfRule>
  </conditionalFormatting>
  <conditionalFormatting sqref="D23:L23 AC23 N23:O23">
    <cfRule type="cellIs" dxfId="1425" priority="1424" operator="equal">
      <formula>"Need Picks"</formula>
    </cfRule>
  </conditionalFormatting>
  <conditionalFormatting sqref="D23:L23 AC23 N23:O23">
    <cfRule type="cellIs" dxfId="1424" priority="1422" operator="equal">
      <formula>"Home"</formula>
    </cfRule>
    <cfRule type="cellIs" dxfId="1423" priority="1423" operator="equal">
      <formula>"Away"</formula>
    </cfRule>
  </conditionalFormatting>
  <conditionalFormatting sqref="AX23">
    <cfRule type="cellIs" dxfId="1422" priority="1421" operator="equal">
      <formula>"Need Picks"</formula>
    </cfRule>
  </conditionalFormatting>
  <conditionalFormatting sqref="AX23">
    <cfRule type="cellIs" dxfId="1421" priority="1419" operator="equal">
      <formula>"Home"</formula>
    </cfRule>
    <cfRule type="cellIs" dxfId="1420" priority="1420" operator="equal">
      <formula>"Away"</formula>
    </cfRule>
  </conditionalFormatting>
  <conditionalFormatting sqref="P23:S23 Y23:AB23 U23:W23">
    <cfRule type="cellIs" dxfId="1419" priority="1418" operator="equal">
      <formula>"Need Picks"</formula>
    </cfRule>
  </conditionalFormatting>
  <conditionalFormatting sqref="Q23:S23 Y23:AB23 U23:W23">
    <cfRule type="cellIs" dxfId="1418" priority="1416" operator="equal">
      <formula>"Home"</formula>
    </cfRule>
    <cfRule type="cellIs" dxfId="1417" priority="1417" operator="equal">
      <formula>"Away"</formula>
    </cfRule>
  </conditionalFormatting>
  <conditionalFormatting sqref="AK23:AW23">
    <cfRule type="cellIs" dxfId="1416" priority="1415" operator="equal">
      <formula>"Need Picks"</formula>
    </cfRule>
  </conditionalFormatting>
  <conditionalFormatting sqref="AL23:AW23">
    <cfRule type="cellIs" dxfId="1415" priority="1413" operator="equal">
      <formula>"Home"</formula>
    </cfRule>
    <cfRule type="cellIs" dxfId="1414" priority="1414" operator="equal">
      <formula>"Away"</formula>
    </cfRule>
  </conditionalFormatting>
  <conditionalFormatting sqref="BM23:BR23 AY23:BB23 BD23:BK23">
    <cfRule type="cellIs" dxfId="1413" priority="1412" operator="equal">
      <formula>"Need Picks"</formula>
    </cfRule>
  </conditionalFormatting>
  <conditionalFormatting sqref="BM23:BR23 AZ23:BB23 BD23:BK23">
    <cfRule type="cellIs" dxfId="1412" priority="1410" operator="equal">
      <formula>"Home"</formula>
    </cfRule>
    <cfRule type="cellIs" dxfId="1411" priority="1411" operator="equal">
      <formula>"Away"</formula>
    </cfRule>
  </conditionalFormatting>
  <conditionalFormatting sqref="B22 H22">
    <cfRule type="cellIs" dxfId="1410" priority="1409" operator="equal">
      <formula>"Need Picks"</formula>
    </cfRule>
  </conditionalFormatting>
  <conditionalFormatting sqref="H22">
    <cfRule type="cellIs" dxfId="1409" priority="1407" operator="equal">
      <formula>"Home"</formula>
    </cfRule>
    <cfRule type="cellIs" dxfId="1408" priority="1408" operator="equal">
      <formula>"Away"</formula>
    </cfRule>
  </conditionalFormatting>
  <conditionalFormatting sqref="I22">
    <cfRule type="cellIs" dxfId="1407" priority="1406" operator="equal">
      <formula>"Need Picks"</formula>
    </cfRule>
  </conditionalFormatting>
  <conditionalFormatting sqref="BJ19 BJ21">
    <cfRule type="cellIs" dxfId="1406" priority="1405" operator="equal">
      <formula>"Need Picks"</formula>
    </cfRule>
  </conditionalFormatting>
  <conditionalFormatting sqref="BJ19 BJ21">
    <cfRule type="cellIs" dxfId="1405" priority="1403" operator="equal">
      <formula>"Home"</formula>
    </cfRule>
    <cfRule type="cellIs" dxfId="1404" priority="1404" operator="equal">
      <formula>"Away"</formula>
    </cfRule>
  </conditionalFormatting>
  <conditionalFormatting sqref="BI19 BI21">
    <cfRule type="cellIs" dxfId="1403" priority="1402" operator="equal">
      <formula>"Need Picks"</formula>
    </cfRule>
  </conditionalFormatting>
  <conditionalFormatting sqref="BI19 BI21">
    <cfRule type="cellIs" dxfId="1402" priority="1400" operator="equal">
      <formula>"Home"</formula>
    </cfRule>
    <cfRule type="cellIs" dxfId="1401" priority="1401" operator="equal">
      <formula>"Away"</formula>
    </cfRule>
  </conditionalFormatting>
  <conditionalFormatting sqref="CB19:CC19 CA21:CC21 BT21:BV21 BU19:BV19">
    <cfRule type="cellIs" dxfId="1400" priority="1399" operator="equal">
      <formula>"Need Picks"</formula>
    </cfRule>
  </conditionalFormatting>
  <conditionalFormatting sqref="CB19:CC19 CA21:CC21 BT21:BV21 BU19:BV19">
    <cfRule type="cellIs" dxfId="1399" priority="1397" operator="equal">
      <formula>"Home"</formula>
    </cfRule>
    <cfRule type="cellIs" dxfId="1398" priority="1398" operator="equal">
      <formula>"Away"</formula>
    </cfRule>
  </conditionalFormatting>
  <conditionalFormatting sqref="CE19 CE21">
    <cfRule type="cellIs" dxfId="1397" priority="1396" operator="equal">
      <formula>"Need Picks"</formula>
    </cfRule>
  </conditionalFormatting>
  <conditionalFormatting sqref="CE19 CE21">
    <cfRule type="cellIs" dxfId="1396" priority="1394" operator="equal">
      <formula>"Home"</formula>
    </cfRule>
    <cfRule type="cellIs" dxfId="1395" priority="1395" operator="equal">
      <formula>"Away"</formula>
    </cfRule>
  </conditionalFormatting>
  <conditionalFormatting sqref="CD19 CD21">
    <cfRule type="cellIs" dxfId="1394" priority="1393" operator="equal">
      <formula>"Need Picks"</formula>
    </cfRule>
  </conditionalFormatting>
  <conditionalFormatting sqref="CD19 CD21">
    <cfRule type="cellIs" dxfId="1393" priority="1391" operator="equal">
      <formula>"Home"</formula>
    </cfRule>
    <cfRule type="cellIs" dxfId="1392" priority="1392" operator="equal">
      <formula>"Away"</formula>
    </cfRule>
  </conditionalFormatting>
  <conditionalFormatting sqref="CA19 BT19">
    <cfRule type="cellIs" dxfId="1391" priority="1390" operator="equal">
      <formula>"Need Picks"</formula>
    </cfRule>
  </conditionalFormatting>
  <conditionalFormatting sqref="CA19 BT19">
    <cfRule type="cellIs" dxfId="1390" priority="1388" operator="equal">
      <formula>"Home"</formula>
    </cfRule>
    <cfRule type="cellIs" dxfId="1389" priority="1389" operator="equal">
      <formula>"Away"</formula>
    </cfRule>
  </conditionalFormatting>
  <conditionalFormatting sqref="CA23:CF23 BT23 BV23:BY23">
    <cfRule type="cellIs" dxfId="1388" priority="1387" operator="equal">
      <formula>"Need Picks"</formula>
    </cfRule>
  </conditionalFormatting>
  <conditionalFormatting sqref="CA23:CF23 BT23 BV23:BY23">
    <cfRule type="cellIs" dxfId="1387" priority="1385" operator="equal">
      <formula>"Home"</formula>
    </cfRule>
    <cfRule type="cellIs" dxfId="1386" priority="1386" operator="equal">
      <formula>"Away"</formula>
    </cfRule>
  </conditionalFormatting>
  <conditionalFormatting sqref="BX19 BX21">
    <cfRule type="cellIs" dxfId="1385" priority="1384" operator="equal">
      <formula>"Need Picks"</formula>
    </cfRule>
  </conditionalFormatting>
  <conditionalFormatting sqref="BX19 BX21">
    <cfRule type="cellIs" dxfId="1384" priority="1382" operator="equal">
      <formula>"Home"</formula>
    </cfRule>
    <cfRule type="cellIs" dxfId="1383" priority="1383" operator="equal">
      <formula>"Away"</formula>
    </cfRule>
  </conditionalFormatting>
  <conditionalFormatting sqref="BW19 BW21">
    <cfRule type="cellIs" dxfId="1382" priority="1381" operator="equal">
      <formula>"Need Picks"</formula>
    </cfRule>
  </conditionalFormatting>
  <conditionalFormatting sqref="BW19 BW21">
    <cfRule type="cellIs" dxfId="1381" priority="1379" operator="equal">
      <formula>"Home"</formula>
    </cfRule>
    <cfRule type="cellIs" dxfId="1380" priority="1380" operator="equal">
      <formula>"Away"</formula>
    </cfRule>
  </conditionalFormatting>
  <conditionalFormatting sqref="AH21">
    <cfRule type="cellIs" dxfId="1379" priority="1378" operator="equal">
      <formula>"Need Picks"</formula>
    </cfRule>
  </conditionalFormatting>
  <conditionalFormatting sqref="AH21">
    <cfRule type="cellIs" dxfId="1378" priority="1376" operator="equal">
      <formula>"Home"</formula>
    </cfRule>
    <cfRule type="cellIs" dxfId="1377" priority="1377" operator="equal">
      <formula>"Away"</formula>
    </cfRule>
  </conditionalFormatting>
  <conditionalFormatting sqref="AG21">
    <cfRule type="cellIs" dxfId="1376" priority="1375" operator="equal">
      <formula>"Need Picks"</formula>
    </cfRule>
  </conditionalFormatting>
  <conditionalFormatting sqref="AG21">
    <cfRule type="cellIs" dxfId="1375" priority="1373" operator="equal">
      <formula>"Home"</formula>
    </cfRule>
    <cfRule type="cellIs" dxfId="1374" priority="1374" operator="equal">
      <formula>"Away"</formula>
    </cfRule>
  </conditionalFormatting>
  <conditionalFormatting sqref="AD23 AF23:AJ23">
    <cfRule type="cellIs" dxfId="1373" priority="1372" operator="equal">
      <formula>"Need Picks"</formula>
    </cfRule>
  </conditionalFormatting>
  <conditionalFormatting sqref="AF23:AJ23">
    <cfRule type="cellIs" dxfId="1372" priority="1370" operator="equal">
      <formula>"Home"</formula>
    </cfRule>
    <cfRule type="cellIs" dxfId="1371" priority="1371" operator="equal">
      <formula>"Away"</formula>
    </cfRule>
  </conditionalFormatting>
  <conditionalFormatting sqref="F19">
    <cfRule type="cellIs" dxfId="1370" priority="1369" operator="equal">
      <formula>"Need Picks"</formula>
    </cfRule>
  </conditionalFormatting>
  <conditionalFormatting sqref="F19">
    <cfRule type="cellIs" dxfId="1369" priority="1367" operator="equal">
      <formula>"Home"</formula>
    </cfRule>
    <cfRule type="cellIs" dxfId="1368" priority="1368" operator="equal">
      <formula>"Away"</formula>
    </cfRule>
  </conditionalFormatting>
  <conditionalFormatting sqref="AO19">
    <cfRule type="cellIs" dxfId="1367" priority="1366" operator="equal">
      <formula>"Need Picks"</formula>
    </cfRule>
  </conditionalFormatting>
  <conditionalFormatting sqref="AO19">
    <cfRule type="cellIs" dxfId="1366" priority="1364" operator="equal">
      <formula>"Home"</formula>
    </cfRule>
    <cfRule type="cellIs" dxfId="1365" priority="1365" operator="equal">
      <formula>"Away"</formula>
    </cfRule>
  </conditionalFormatting>
  <conditionalFormatting sqref="AV19">
    <cfRule type="cellIs" dxfId="1364" priority="1363" operator="equal">
      <formula>"Need Picks"</formula>
    </cfRule>
  </conditionalFormatting>
  <conditionalFormatting sqref="AV19">
    <cfRule type="cellIs" dxfId="1363" priority="1361" operator="equal">
      <formula>"Home"</formula>
    </cfRule>
    <cfRule type="cellIs" dxfId="1362" priority="1362" operator="equal">
      <formula>"Away"</formula>
    </cfRule>
  </conditionalFormatting>
  <conditionalFormatting sqref="H24 O24 V24 AQ24 AJ24 AX24 BE24 BL24 BZ24">
    <cfRule type="cellIs" dxfId="1361" priority="1360" operator="equal">
      <formula>"Need Picks"</formula>
    </cfRule>
  </conditionalFormatting>
  <conditionalFormatting sqref="H24 O24 V24 AQ24 AJ24 AX24 BE24 BL24 BZ24">
    <cfRule type="cellIs" dxfId="1360" priority="1358" operator="equal">
      <formula>"Home"</formula>
    </cfRule>
    <cfRule type="cellIs" dxfId="1359" priority="1359" operator="equal">
      <formula>"Away"</formula>
    </cfRule>
  </conditionalFormatting>
  <conditionalFormatting sqref="AC24">
    <cfRule type="cellIs" dxfId="1358" priority="1357" operator="equal">
      <formula>"Need Picks"</formula>
    </cfRule>
  </conditionalFormatting>
  <conditionalFormatting sqref="AC24">
    <cfRule type="cellIs" dxfId="1357" priority="1355" operator="equal">
      <formula>"Home"</formula>
    </cfRule>
    <cfRule type="cellIs" dxfId="1356" priority="1356" operator="equal">
      <formula>"Away"</formula>
    </cfRule>
  </conditionalFormatting>
  <conditionalFormatting sqref="AJ24 AQ24">
    <cfRule type="cellIs" dxfId="1355" priority="1354" operator="equal">
      <formula>"Need Picks"</formula>
    </cfRule>
  </conditionalFormatting>
  <conditionalFormatting sqref="AQ24">
    <cfRule type="cellIs" dxfId="1354" priority="1352" operator="equal">
      <formula>"Home"</formula>
    </cfRule>
    <cfRule type="cellIs" dxfId="1353" priority="1353" operator="equal">
      <formula>"Away"</formula>
    </cfRule>
  </conditionalFormatting>
  <conditionalFormatting sqref="B24 I24 P24 V24:W24">
    <cfRule type="cellIs" dxfId="1352" priority="1351" operator="equal">
      <formula>"Need Picks"</formula>
    </cfRule>
  </conditionalFormatting>
  <conditionalFormatting sqref="B24 I24 P24 V24:W24">
    <cfRule type="cellIs" dxfId="1351" priority="1349" operator="equal">
      <formula>"Home"</formula>
    </cfRule>
    <cfRule type="cellIs" dxfId="1350" priority="1350" operator="equal">
      <formula>"Away"</formula>
    </cfRule>
  </conditionalFormatting>
  <conditionalFormatting sqref="B24 H24">
    <cfRule type="cellIs" dxfId="1349" priority="1348" operator="equal">
      <formula>"Need Picks"</formula>
    </cfRule>
  </conditionalFormatting>
  <conditionalFormatting sqref="H24">
    <cfRule type="cellIs" dxfId="1348" priority="1346" operator="equal">
      <formula>"Home"</formula>
    </cfRule>
    <cfRule type="cellIs" dxfId="1347" priority="1347" operator="equal">
      <formula>"Away"</formula>
    </cfRule>
  </conditionalFormatting>
  <conditionalFormatting sqref="AJ24">
    <cfRule type="cellIs" dxfId="1346" priority="1344" operator="equal">
      <formula>"Home"</formula>
    </cfRule>
    <cfRule type="cellIs" dxfId="1345" priority="1345" operator="equal">
      <formula>"Away"</formula>
    </cfRule>
  </conditionalFormatting>
  <conditionalFormatting sqref="C24:F24">
    <cfRule type="cellIs" dxfId="1344" priority="1343" operator="equal">
      <formula>"Need Picks"</formula>
    </cfRule>
  </conditionalFormatting>
  <conditionalFormatting sqref="C24:F24">
    <cfRule type="cellIs" dxfId="1343" priority="1341" operator="equal">
      <formula>"Home"</formula>
    </cfRule>
    <cfRule type="cellIs" dxfId="1342" priority="1342" operator="equal">
      <formula>"Away"</formula>
    </cfRule>
  </conditionalFormatting>
  <conditionalFormatting sqref="G24">
    <cfRule type="cellIs" dxfId="1341" priority="1340" operator="equal">
      <formula>"Need Picks"</formula>
    </cfRule>
  </conditionalFormatting>
  <conditionalFormatting sqref="G24">
    <cfRule type="cellIs" dxfId="1340" priority="1338" operator="equal">
      <formula>"Home"</formula>
    </cfRule>
    <cfRule type="cellIs" dxfId="1339" priority="1339" operator="equal">
      <formula>"Away"</formula>
    </cfRule>
  </conditionalFormatting>
  <conditionalFormatting sqref="AK24 AD24 W24 P24 I24">
    <cfRule type="cellIs" dxfId="1338" priority="1337" operator="equal">
      <formula>"Need Picks"</formula>
    </cfRule>
  </conditionalFormatting>
  <conditionalFormatting sqref="AL24:AO24 AE24:AH24 X24:AA24 Q24:T24 J24:M24">
    <cfRule type="cellIs" dxfId="1337" priority="1336" operator="equal">
      <formula>"Need Picks"</formula>
    </cfRule>
  </conditionalFormatting>
  <conditionalFormatting sqref="AL24:AO24 AE24:AH24 X24:AA24 Q24:T24 J24:M24">
    <cfRule type="cellIs" dxfId="1336" priority="1334" operator="equal">
      <formula>"Home"</formula>
    </cfRule>
    <cfRule type="cellIs" dxfId="1335" priority="1335" operator="equal">
      <formula>"Away"</formula>
    </cfRule>
  </conditionalFormatting>
  <conditionalFormatting sqref="AP24 AI24 AB24 U24 N24">
    <cfRule type="cellIs" dxfId="1334" priority="1333" operator="equal">
      <formula>"Need Picks"</formula>
    </cfRule>
  </conditionalFormatting>
  <conditionalFormatting sqref="AP24 AI24 AB24 U24 N24">
    <cfRule type="cellIs" dxfId="1333" priority="1331" operator="equal">
      <formula>"Home"</formula>
    </cfRule>
    <cfRule type="cellIs" dxfId="1332" priority="1332" operator="equal">
      <formula>"Away"</formula>
    </cfRule>
  </conditionalFormatting>
  <conditionalFormatting sqref="AK24 AD24">
    <cfRule type="cellIs" dxfId="1331" priority="1330" operator="equal">
      <formula>"Need Picks"</formula>
    </cfRule>
  </conditionalFormatting>
  <conditionalFormatting sqref="AK24 AD24">
    <cfRule type="cellIs" dxfId="1330" priority="1328" operator="equal">
      <formula>"Home"</formula>
    </cfRule>
    <cfRule type="cellIs" dxfId="1329" priority="1329" operator="equal">
      <formula>"Away"</formula>
    </cfRule>
  </conditionalFormatting>
  <conditionalFormatting sqref="BS24">
    <cfRule type="cellIs" dxfId="1328" priority="1327" operator="equal">
      <formula>"Need Picks"</formula>
    </cfRule>
  </conditionalFormatting>
  <conditionalFormatting sqref="BS24">
    <cfRule type="cellIs" dxfId="1327" priority="1325" operator="equal">
      <formula>"Home"</formula>
    </cfRule>
    <cfRule type="cellIs" dxfId="1326" priority="1326" operator="equal">
      <formula>"Away"</formula>
    </cfRule>
  </conditionalFormatting>
  <conditionalFormatting sqref="BZ24">
    <cfRule type="cellIs" dxfId="1325" priority="1324" operator="equal">
      <formula>"Need Picks"</formula>
    </cfRule>
  </conditionalFormatting>
  <conditionalFormatting sqref="AR24 AY24 BF24 BL24:BM24">
    <cfRule type="cellIs" dxfId="1324" priority="1323" operator="equal">
      <formula>"Need Picks"</formula>
    </cfRule>
  </conditionalFormatting>
  <conditionalFormatting sqref="AR24 AY24 BF24 BL24:BM24">
    <cfRule type="cellIs" dxfId="1323" priority="1321" operator="equal">
      <formula>"Home"</formula>
    </cfRule>
    <cfRule type="cellIs" dxfId="1322" priority="1322" operator="equal">
      <formula>"Away"</formula>
    </cfRule>
  </conditionalFormatting>
  <conditionalFormatting sqref="AR24 AX24">
    <cfRule type="cellIs" dxfId="1321" priority="1320" operator="equal">
      <formula>"Need Picks"</formula>
    </cfRule>
  </conditionalFormatting>
  <conditionalFormatting sqref="AX24">
    <cfRule type="cellIs" dxfId="1320" priority="1318" operator="equal">
      <formula>"Home"</formula>
    </cfRule>
    <cfRule type="cellIs" dxfId="1319" priority="1319" operator="equal">
      <formula>"Away"</formula>
    </cfRule>
  </conditionalFormatting>
  <conditionalFormatting sqref="BZ24">
    <cfRule type="cellIs" dxfId="1318" priority="1316" operator="equal">
      <formula>"Home"</formula>
    </cfRule>
    <cfRule type="cellIs" dxfId="1317" priority="1317" operator="equal">
      <formula>"Away"</formula>
    </cfRule>
  </conditionalFormatting>
  <conditionalFormatting sqref="AS24:AV24">
    <cfRule type="cellIs" dxfId="1316" priority="1315" operator="equal">
      <formula>"Need Picks"</formula>
    </cfRule>
  </conditionalFormatting>
  <conditionalFormatting sqref="AS24:AV24">
    <cfRule type="cellIs" dxfId="1315" priority="1313" operator="equal">
      <formula>"Home"</formula>
    </cfRule>
    <cfRule type="cellIs" dxfId="1314" priority="1314" operator="equal">
      <formula>"Away"</formula>
    </cfRule>
  </conditionalFormatting>
  <conditionalFormatting sqref="AW24">
    <cfRule type="cellIs" dxfId="1313" priority="1312" operator="equal">
      <formula>"Need Picks"</formula>
    </cfRule>
  </conditionalFormatting>
  <conditionalFormatting sqref="AW24">
    <cfRule type="cellIs" dxfId="1312" priority="1310" operator="equal">
      <formula>"Home"</formula>
    </cfRule>
    <cfRule type="cellIs" dxfId="1311" priority="1311" operator="equal">
      <formula>"Away"</formula>
    </cfRule>
  </conditionalFormatting>
  <conditionalFormatting sqref="CA24 BT24 BM24 BF24 AY24">
    <cfRule type="cellIs" dxfId="1310" priority="1309" operator="equal">
      <formula>"Need Picks"</formula>
    </cfRule>
  </conditionalFormatting>
  <conditionalFormatting sqref="CB24:CE24 BU24:BX24 BN24:BQ24 BG24:BJ24 AZ24:BC24">
    <cfRule type="cellIs" dxfId="1309" priority="1308" operator="equal">
      <formula>"Need Picks"</formula>
    </cfRule>
  </conditionalFormatting>
  <conditionalFormatting sqref="CB24:CE24 BU24:BX24 BN24:BQ24 BG24:BJ24 AZ24:BC24">
    <cfRule type="cellIs" dxfId="1308" priority="1306" operator="equal">
      <formula>"Home"</formula>
    </cfRule>
    <cfRule type="cellIs" dxfId="1307" priority="1307" operator="equal">
      <formula>"Away"</formula>
    </cfRule>
  </conditionalFormatting>
  <conditionalFormatting sqref="CF24 BY24 BR24 BK24 BD24">
    <cfRule type="cellIs" dxfId="1306" priority="1305" operator="equal">
      <formula>"Need Picks"</formula>
    </cfRule>
  </conditionalFormatting>
  <conditionalFormatting sqref="CF24 BY24 BR24 BK24 BD24">
    <cfRule type="cellIs" dxfId="1305" priority="1303" operator="equal">
      <formula>"Home"</formula>
    </cfRule>
    <cfRule type="cellIs" dxfId="1304" priority="1304" operator="equal">
      <formula>"Away"</formula>
    </cfRule>
  </conditionalFormatting>
  <conditionalFormatting sqref="CA24 BT24">
    <cfRule type="cellIs" dxfId="1303" priority="1302" operator="equal">
      <formula>"Need Picks"</formula>
    </cfRule>
  </conditionalFormatting>
  <conditionalFormatting sqref="CA24 BT24">
    <cfRule type="cellIs" dxfId="1302" priority="1300" operator="equal">
      <formula>"Home"</formula>
    </cfRule>
    <cfRule type="cellIs" dxfId="1301" priority="1301" operator="equal">
      <formula>"Away"</formula>
    </cfRule>
  </conditionalFormatting>
  <conditionalFormatting sqref="AC20">
    <cfRule type="cellIs" dxfId="1300" priority="1299" operator="equal">
      <formula>"Need Picks"</formula>
    </cfRule>
  </conditionalFormatting>
  <conditionalFormatting sqref="AC20">
    <cfRule type="cellIs" dxfId="1299" priority="1297" operator="equal">
      <formula>"Home"</formula>
    </cfRule>
    <cfRule type="cellIs" dxfId="1298" priority="1298" operator="equal">
      <formula>"Away"</formula>
    </cfRule>
  </conditionalFormatting>
  <conditionalFormatting sqref="AJ20 AQ20">
    <cfRule type="cellIs" dxfId="1297" priority="1296" operator="equal">
      <formula>"Need Picks"</formula>
    </cfRule>
  </conditionalFormatting>
  <conditionalFormatting sqref="AQ20">
    <cfRule type="cellIs" dxfId="1296" priority="1294" operator="equal">
      <formula>"Home"</formula>
    </cfRule>
    <cfRule type="cellIs" dxfId="1295" priority="1295" operator="equal">
      <formula>"Away"</formula>
    </cfRule>
  </conditionalFormatting>
  <conditionalFormatting sqref="I20 P20 V20:W20">
    <cfRule type="cellIs" dxfId="1294" priority="1293" operator="equal">
      <formula>"Need Picks"</formula>
    </cfRule>
  </conditionalFormatting>
  <conditionalFormatting sqref="I20 P20 V20:W20">
    <cfRule type="cellIs" dxfId="1293" priority="1291" operator="equal">
      <formula>"Home"</formula>
    </cfRule>
    <cfRule type="cellIs" dxfId="1292" priority="1292" operator="equal">
      <formula>"Away"</formula>
    </cfRule>
  </conditionalFormatting>
  <conditionalFormatting sqref="O20">
    <cfRule type="cellIs" dxfId="1291" priority="1290" operator="equal">
      <formula>"Need Picks"</formula>
    </cfRule>
  </conditionalFormatting>
  <conditionalFormatting sqref="O20">
    <cfRule type="cellIs" dxfId="1290" priority="1288" operator="equal">
      <formula>"Home"</formula>
    </cfRule>
    <cfRule type="cellIs" dxfId="1289" priority="1289" operator="equal">
      <formula>"Away"</formula>
    </cfRule>
  </conditionalFormatting>
  <conditionalFormatting sqref="H20">
    <cfRule type="cellIs" dxfId="1288" priority="1287" operator="equal">
      <formula>"Need Picks"</formula>
    </cfRule>
  </conditionalFormatting>
  <conditionalFormatting sqref="H20">
    <cfRule type="cellIs" dxfId="1287" priority="1285" operator="equal">
      <formula>"Home"</formula>
    </cfRule>
    <cfRule type="cellIs" dxfId="1286" priority="1286" operator="equal">
      <formula>"Away"</formula>
    </cfRule>
  </conditionalFormatting>
  <conditionalFormatting sqref="AJ20">
    <cfRule type="cellIs" dxfId="1285" priority="1283" operator="equal">
      <formula>"Home"</formula>
    </cfRule>
    <cfRule type="cellIs" dxfId="1284" priority="1284" operator="equal">
      <formula>"Away"</formula>
    </cfRule>
  </conditionalFormatting>
  <conditionalFormatting sqref="C20:F20">
    <cfRule type="cellIs" dxfId="1283" priority="1282" operator="equal">
      <formula>"Need Picks"</formula>
    </cfRule>
  </conditionalFormatting>
  <conditionalFormatting sqref="C20:F20">
    <cfRule type="cellIs" dxfId="1282" priority="1280" operator="equal">
      <formula>"Home"</formula>
    </cfRule>
    <cfRule type="cellIs" dxfId="1281" priority="1281" operator="equal">
      <formula>"Away"</formula>
    </cfRule>
  </conditionalFormatting>
  <conditionalFormatting sqref="AK20 AD20 W20 P20 I20">
    <cfRule type="cellIs" dxfId="1280" priority="1279" operator="equal">
      <formula>"Need Picks"</formula>
    </cfRule>
  </conditionalFormatting>
  <conditionalFormatting sqref="AL20:AO20 AE20:AH20 X20:AA20 Q20:T20 J20:M20">
    <cfRule type="cellIs" dxfId="1279" priority="1278" operator="equal">
      <formula>"Need Picks"</formula>
    </cfRule>
  </conditionalFormatting>
  <conditionalFormatting sqref="AL20:AO20 AE20:AH20 X20:AA20 Q20:T20 J20:M20">
    <cfRule type="cellIs" dxfId="1278" priority="1276" operator="equal">
      <formula>"Home"</formula>
    </cfRule>
    <cfRule type="cellIs" dxfId="1277" priority="1277" operator="equal">
      <formula>"Away"</formula>
    </cfRule>
  </conditionalFormatting>
  <conditionalFormatting sqref="AK20 AD20">
    <cfRule type="cellIs" dxfId="1276" priority="1275" operator="equal">
      <formula>"Need Picks"</formula>
    </cfRule>
  </conditionalFormatting>
  <conditionalFormatting sqref="AK20 AD20">
    <cfRule type="cellIs" dxfId="1275" priority="1273" operator="equal">
      <formula>"Home"</formula>
    </cfRule>
    <cfRule type="cellIs" dxfId="1274" priority="1274" operator="equal">
      <formula>"Away"</formula>
    </cfRule>
  </conditionalFormatting>
  <conditionalFormatting sqref="BS20">
    <cfRule type="cellIs" dxfId="1273" priority="1272" operator="equal">
      <formula>"Need Picks"</formula>
    </cfRule>
  </conditionalFormatting>
  <conditionalFormatting sqref="BS20">
    <cfRule type="cellIs" dxfId="1272" priority="1270" operator="equal">
      <formula>"Home"</formula>
    </cfRule>
    <cfRule type="cellIs" dxfId="1271" priority="1271" operator="equal">
      <formula>"Away"</formula>
    </cfRule>
  </conditionalFormatting>
  <conditionalFormatting sqref="BZ20">
    <cfRule type="cellIs" dxfId="1270" priority="1269" operator="equal">
      <formula>"Need Picks"</formula>
    </cfRule>
  </conditionalFormatting>
  <conditionalFormatting sqref="AR20 AY20 BF20 BL20:BM20">
    <cfRule type="cellIs" dxfId="1269" priority="1268" operator="equal">
      <formula>"Need Picks"</formula>
    </cfRule>
  </conditionalFormatting>
  <conditionalFormatting sqref="AR20 AY20 BF20 BL20:BM20">
    <cfRule type="cellIs" dxfId="1268" priority="1266" operator="equal">
      <formula>"Home"</formula>
    </cfRule>
    <cfRule type="cellIs" dxfId="1267" priority="1267" operator="equal">
      <formula>"Away"</formula>
    </cfRule>
  </conditionalFormatting>
  <conditionalFormatting sqref="BE20">
    <cfRule type="cellIs" dxfId="1266" priority="1265" operator="equal">
      <formula>"Need Picks"</formula>
    </cfRule>
  </conditionalFormatting>
  <conditionalFormatting sqref="BE20">
    <cfRule type="cellIs" dxfId="1265" priority="1263" operator="equal">
      <formula>"Home"</formula>
    </cfRule>
    <cfRule type="cellIs" dxfId="1264" priority="1264" operator="equal">
      <formula>"Away"</formula>
    </cfRule>
  </conditionalFormatting>
  <conditionalFormatting sqref="AR20 AX20">
    <cfRule type="cellIs" dxfId="1263" priority="1262" operator="equal">
      <formula>"Need Picks"</formula>
    </cfRule>
  </conditionalFormatting>
  <conditionalFormatting sqref="AX20">
    <cfRule type="cellIs" dxfId="1262" priority="1260" operator="equal">
      <formula>"Home"</formula>
    </cfRule>
    <cfRule type="cellIs" dxfId="1261" priority="1261" operator="equal">
      <formula>"Away"</formula>
    </cfRule>
  </conditionalFormatting>
  <conditionalFormatting sqref="BZ20">
    <cfRule type="cellIs" dxfId="1260" priority="1258" operator="equal">
      <formula>"Home"</formula>
    </cfRule>
    <cfRule type="cellIs" dxfId="1259" priority="1259" operator="equal">
      <formula>"Away"</formula>
    </cfRule>
  </conditionalFormatting>
  <conditionalFormatting sqref="AS20:AV20">
    <cfRule type="cellIs" dxfId="1258" priority="1257" operator="equal">
      <formula>"Need Picks"</formula>
    </cfRule>
  </conditionalFormatting>
  <conditionalFormatting sqref="AS20:AV20">
    <cfRule type="cellIs" dxfId="1257" priority="1255" operator="equal">
      <formula>"Home"</formula>
    </cfRule>
    <cfRule type="cellIs" dxfId="1256" priority="1256" operator="equal">
      <formula>"Away"</formula>
    </cfRule>
  </conditionalFormatting>
  <conditionalFormatting sqref="CA20 BT20 BM20 BF20 AY20">
    <cfRule type="cellIs" dxfId="1255" priority="1254" operator="equal">
      <formula>"Need Picks"</formula>
    </cfRule>
  </conditionalFormatting>
  <conditionalFormatting sqref="CB20:CE20 BU20:BX20 BN20:BQ20 BG20:BJ20 AZ20:BC20">
    <cfRule type="cellIs" dxfId="1254" priority="1253" operator="equal">
      <formula>"Need Picks"</formula>
    </cfRule>
  </conditionalFormatting>
  <conditionalFormatting sqref="CB20:CE20 BU20:BX20 BN20:BQ20 BG20:BJ20 AZ20:BC20">
    <cfRule type="cellIs" dxfId="1253" priority="1251" operator="equal">
      <formula>"Home"</formula>
    </cfRule>
    <cfRule type="cellIs" dxfId="1252" priority="1252" operator="equal">
      <formula>"Away"</formula>
    </cfRule>
  </conditionalFormatting>
  <conditionalFormatting sqref="CA20 BT20">
    <cfRule type="cellIs" dxfId="1251" priority="1250" operator="equal">
      <formula>"Need Picks"</formula>
    </cfRule>
  </conditionalFormatting>
  <conditionalFormatting sqref="CA20 BT20">
    <cfRule type="cellIs" dxfId="1250" priority="1248" operator="equal">
      <formula>"Home"</formula>
    </cfRule>
    <cfRule type="cellIs" dxfId="1249" priority="1249" operator="equal">
      <formula>"Away"</formula>
    </cfRule>
  </conditionalFormatting>
  <conditionalFormatting sqref="C22 F22">
    <cfRule type="cellIs" dxfId="1248" priority="1247" operator="equal">
      <formula>"Need Picks"</formula>
    </cfRule>
  </conditionalFormatting>
  <conditionalFormatting sqref="C22 F22">
    <cfRule type="cellIs" dxfId="1247" priority="1245" operator="equal">
      <formula>"Home"</formula>
    </cfRule>
    <cfRule type="cellIs" dxfId="1246" priority="1246" operator="equal">
      <formula>"Away"</formula>
    </cfRule>
  </conditionalFormatting>
  <conditionalFormatting sqref="G22 D22">
    <cfRule type="cellIs" dxfId="1245" priority="1244" operator="equal">
      <formula>"Need Picks"</formula>
    </cfRule>
  </conditionalFormatting>
  <conditionalFormatting sqref="G22 D22">
    <cfRule type="cellIs" dxfId="1244" priority="1242" operator="equal">
      <formula>"Home"</formula>
    </cfRule>
    <cfRule type="cellIs" dxfId="1243" priority="1243" operator="equal">
      <formula>"Away"</formula>
    </cfRule>
  </conditionalFormatting>
  <conditionalFormatting sqref="E22">
    <cfRule type="cellIs" dxfId="1242" priority="1241" operator="equal">
      <formula>"Need Picks"</formula>
    </cfRule>
  </conditionalFormatting>
  <conditionalFormatting sqref="E22">
    <cfRule type="cellIs" dxfId="1241" priority="1239" operator="equal">
      <formula>"Home"</formula>
    </cfRule>
    <cfRule type="cellIs" dxfId="1240" priority="1240" operator="equal">
      <formula>"Away"</formula>
    </cfRule>
  </conditionalFormatting>
  <conditionalFormatting sqref="E22">
    <cfRule type="cellIs" dxfId="1239" priority="1238" operator="equal">
      <formula>"Need Picks"</formula>
    </cfRule>
  </conditionalFormatting>
  <conditionalFormatting sqref="E22">
    <cfRule type="cellIs" dxfId="1238" priority="1236" operator="equal">
      <formula>"Home"</formula>
    </cfRule>
    <cfRule type="cellIs" dxfId="1237" priority="1237" operator="equal">
      <formula>"Away"</formula>
    </cfRule>
  </conditionalFormatting>
  <conditionalFormatting sqref="F22">
    <cfRule type="cellIs" dxfId="1236" priority="1235" operator="equal">
      <formula>"Need Picks"</formula>
    </cfRule>
  </conditionalFormatting>
  <conditionalFormatting sqref="F22">
    <cfRule type="cellIs" dxfId="1235" priority="1233" operator="equal">
      <formula>"Home"</formula>
    </cfRule>
    <cfRule type="cellIs" dxfId="1234" priority="1234" operator="equal">
      <formula>"Away"</formula>
    </cfRule>
  </conditionalFormatting>
  <conditionalFormatting sqref="G22 D22">
    <cfRule type="cellIs" dxfId="1233" priority="1232" operator="equal">
      <formula>"Need Picks"</formula>
    </cfRule>
  </conditionalFormatting>
  <conditionalFormatting sqref="G22 D22">
    <cfRule type="cellIs" dxfId="1232" priority="1230" operator="equal">
      <formula>"Home"</formula>
    </cfRule>
    <cfRule type="cellIs" dxfId="1231" priority="1231" operator="equal">
      <formula>"Away"</formula>
    </cfRule>
  </conditionalFormatting>
  <conditionalFormatting sqref="O22 V22 AQ22 AJ22 AX22 BE22 BL22 BZ22">
    <cfRule type="cellIs" dxfId="1230" priority="1229" operator="equal">
      <formula>"Need Picks"</formula>
    </cfRule>
  </conditionalFormatting>
  <conditionalFormatting sqref="O22 V22 AQ22 AJ22 AX22 BE22 BL22 BZ22">
    <cfRule type="cellIs" dxfId="1229" priority="1227" operator="equal">
      <formula>"Home"</formula>
    </cfRule>
    <cfRule type="cellIs" dxfId="1228" priority="1228" operator="equal">
      <formula>"Away"</formula>
    </cfRule>
  </conditionalFormatting>
  <conditionalFormatting sqref="AC22">
    <cfRule type="cellIs" dxfId="1227" priority="1226" operator="equal">
      <formula>"Need Picks"</formula>
    </cfRule>
  </conditionalFormatting>
  <conditionalFormatting sqref="AC22">
    <cfRule type="cellIs" dxfId="1226" priority="1224" operator="equal">
      <formula>"Home"</formula>
    </cfRule>
    <cfRule type="cellIs" dxfId="1225" priority="1225" operator="equal">
      <formula>"Away"</formula>
    </cfRule>
  </conditionalFormatting>
  <conditionalFormatting sqref="AJ22 AQ22">
    <cfRule type="cellIs" dxfId="1224" priority="1223" operator="equal">
      <formula>"Need Picks"</formula>
    </cfRule>
  </conditionalFormatting>
  <conditionalFormatting sqref="AQ22">
    <cfRule type="cellIs" dxfId="1223" priority="1221" operator="equal">
      <formula>"Home"</formula>
    </cfRule>
    <cfRule type="cellIs" dxfId="1222" priority="1222" operator="equal">
      <formula>"Away"</formula>
    </cfRule>
  </conditionalFormatting>
  <conditionalFormatting sqref="P22 V22:W22">
    <cfRule type="cellIs" dxfId="1221" priority="1220" operator="equal">
      <formula>"Need Picks"</formula>
    </cfRule>
  </conditionalFormatting>
  <conditionalFormatting sqref="P22 V22:W22">
    <cfRule type="cellIs" dxfId="1220" priority="1218" operator="equal">
      <formula>"Home"</formula>
    </cfRule>
    <cfRule type="cellIs" dxfId="1219" priority="1219" operator="equal">
      <formula>"Away"</formula>
    </cfRule>
  </conditionalFormatting>
  <conditionalFormatting sqref="O22">
    <cfRule type="cellIs" dxfId="1218" priority="1217" operator="equal">
      <formula>"Need Picks"</formula>
    </cfRule>
  </conditionalFormatting>
  <conditionalFormatting sqref="O22">
    <cfRule type="cellIs" dxfId="1217" priority="1215" operator="equal">
      <formula>"Home"</formula>
    </cfRule>
    <cfRule type="cellIs" dxfId="1216" priority="1216" operator="equal">
      <formula>"Away"</formula>
    </cfRule>
  </conditionalFormatting>
  <conditionalFormatting sqref="AJ22">
    <cfRule type="cellIs" dxfId="1215" priority="1213" operator="equal">
      <formula>"Home"</formula>
    </cfRule>
    <cfRule type="cellIs" dxfId="1214" priority="1214" operator="equal">
      <formula>"Away"</formula>
    </cfRule>
  </conditionalFormatting>
  <conditionalFormatting sqref="AK22 AD22 W22 P22">
    <cfRule type="cellIs" dxfId="1213" priority="1212" operator="equal">
      <formula>"Need Picks"</formula>
    </cfRule>
  </conditionalFormatting>
  <conditionalFormatting sqref="AO22 AL22 AH22 AE22 AA22 T22 M22 J22 Q22 X22">
    <cfRule type="cellIs" dxfId="1212" priority="1211" operator="equal">
      <formula>"Need Picks"</formula>
    </cfRule>
  </conditionalFormatting>
  <conditionalFormatting sqref="AO22 AL22 AH22 AE22 AA22 T22 M22 J22 Q22 X22">
    <cfRule type="cellIs" dxfId="1211" priority="1209" operator="equal">
      <formula>"Home"</formula>
    </cfRule>
    <cfRule type="cellIs" dxfId="1210" priority="1210" operator="equal">
      <formula>"Away"</formula>
    </cfRule>
  </conditionalFormatting>
  <conditionalFormatting sqref="AP22 AM22 AI22 AF22 AB22 Y22 U22 R22 N22 K22">
    <cfRule type="cellIs" dxfId="1209" priority="1208" operator="equal">
      <formula>"Need Picks"</formula>
    </cfRule>
  </conditionalFormatting>
  <conditionalFormatting sqref="AP22 AM22 AI22 AF22 AB22 Y22 U22 R22 N22 K22">
    <cfRule type="cellIs" dxfId="1208" priority="1206" operator="equal">
      <formula>"Home"</formula>
    </cfRule>
    <cfRule type="cellIs" dxfId="1207" priority="1207" operator="equal">
      <formula>"Away"</formula>
    </cfRule>
  </conditionalFormatting>
  <conditionalFormatting sqref="AN22 AG22 Z22 S22 L22">
    <cfRule type="cellIs" dxfId="1206" priority="1205" operator="equal">
      <formula>"Need Picks"</formula>
    </cfRule>
  </conditionalFormatting>
  <conditionalFormatting sqref="AN22 AG22 Z22 S22 L22">
    <cfRule type="cellIs" dxfId="1205" priority="1203" operator="equal">
      <formula>"Home"</formula>
    </cfRule>
    <cfRule type="cellIs" dxfId="1204" priority="1204" operator="equal">
      <formula>"Away"</formula>
    </cfRule>
  </conditionalFormatting>
  <conditionalFormatting sqref="AN22 AG22 Z22 S22 L22">
    <cfRule type="cellIs" dxfId="1203" priority="1202" operator="equal">
      <formula>"Need Picks"</formula>
    </cfRule>
  </conditionalFormatting>
  <conditionalFormatting sqref="AN22 AG22 Z22 S22 L22">
    <cfRule type="cellIs" dxfId="1202" priority="1200" operator="equal">
      <formula>"Home"</formula>
    </cfRule>
    <cfRule type="cellIs" dxfId="1201" priority="1201" operator="equal">
      <formula>"Away"</formula>
    </cfRule>
  </conditionalFormatting>
  <conditionalFormatting sqref="AO22 AH22 AA22 T22 M22">
    <cfRule type="cellIs" dxfId="1200" priority="1199" operator="equal">
      <formula>"Need Picks"</formula>
    </cfRule>
  </conditionalFormatting>
  <conditionalFormatting sqref="AO22 AH22 AA22 T22 M22">
    <cfRule type="cellIs" dxfId="1199" priority="1197" operator="equal">
      <formula>"Home"</formula>
    </cfRule>
    <cfRule type="cellIs" dxfId="1198" priority="1198" operator="equal">
      <formula>"Away"</formula>
    </cfRule>
  </conditionalFormatting>
  <conditionalFormatting sqref="AP22 AM22 AI22 AF22 AB22 Y22 U22 R22 N22 K22">
    <cfRule type="cellIs" dxfId="1197" priority="1196" operator="equal">
      <formula>"Need Picks"</formula>
    </cfRule>
  </conditionalFormatting>
  <conditionalFormatting sqref="AP22 AM22 AI22 AF22 AB22 Y22 U22 R22 N22 K22">
    <cfRule type="cellIs" dxfId="1196" priority="1194" operator="equal">
      <formula>"Home"</formula>
    </cfRule>
    <cfRule type="cellIs" dxfId="1195" priority="1195" operator="equal">
      <formula>"Away"</formula>
    </cfRule>
  </conditionalFormatting>
  <conditionalFormatting sqref="AK22 AD22">
    <cfRule type="cellIs" dxfId="1194" priority="1193" operator="equal">
      <formula>"Need Picks"</formula>
    </cfRule>
  </conditionalFormatting>
  <conditionalFormatting sqref="AK22 AD22">
    <cfRule type="cellIs" dxfId="1193" priority="1191" operator="equal">
      <formula>"Home"</formula>
    </cfRule>
    <cfRule type="cellIs" dxfId="1192" priority="1192" operator="equal">
      <formula>"Away"</formula>
    </cfRule>
  </conditionalFormatting>
  <conditionalFormatting sqref="BS22">
    <cfRule type="cellIs" dxfId="1191" priority="1190" operator="equal">
      <formula>"Need Picks"</formula>
    </cfRule>
  </conditionalFormatting>
  <conditionalFormatting sqref="BS22">
    <cfRule type="cellIs" dxfId="1190" priority="1188" operator="equal">
      <formula>"Home"</formula>
    </cfRule>
    <cfRule type="cellIs" dxfId="1189" priority="1189" operator="equal">
      <formula>"Away"</formula>
    </cfRule>
  </conditionalFormatting>
  <conditionalFormatting sqref="BZ22">
    <cfRule type="cellIs" dxfId="1188" priority="1187" operator="equal">
      <formula>"Need Picks"</formula>
    </cfRule>
  </conditionalFormatting>
  <conditionalFormatting sqref="AR22 AY22 BF22 BL22:BM22">
    <cfRule type="cellIs" dxfId="1187" priority="1186" operator="equal">
      <formula>"Need Picks"</formula>
    </cfRule>
  </conditionalFormatting>
  <conditionalFormatting sqref="AR22 AY22 BF22 BL22:BM22">
    <cfRule type="cellIs" dxfId="1186" priority="1184" operator="equal">
      <formula>"Home"</formula>
    </cfRule>
    <cfRule type="cellIs" dxfId="1185" priority="1185" operator="equal">
      <formula>"Away"</formula>
    </cfRule>
  </conditionalFormatting>
  <conditionalFormatting sqref="BE22">
    <cfRule type="cellIs" dxfId="1184" priority="1183" operator="equal">
      <formula>"Need Picks"</formula>
    </cfRule>
  </conditionalFormatting>
  <conditionalFormatting sqref="BE22">
    <cfRule type="cellIs" dxfId="1183" priority="1181" operator="equal">
      <formula>"Home"</formula>
    </cfRule>
    <cfRule type="cellIs" dxfId="1182" priority="1182" operator="equal">
      <formula>"Away"</formula>
    </cfRule>
  </conditionalFormatting>
  <conditionalFormatting sqref="AR22 AX22">
    <cfRule type="cellIs" dxfId="1181" priority="1180" operator="equal">
      <formula>"Need Picks"</formula>
    </cfRule>
  </conditionalFormatting>
  <conditionalFormatting sqref="AX22">
    <cfRule type="cellIs" dxfId="1180" priority="1178" operator="equal">
      <formula>"Home"</formula>
    </cfRule>
    <cfRule type="cellIs" dxfId="1179" priority="1179" operator="equal">
      <formula>"Away"</formula>
    </cfRule>
  </conditionalFormatting>
  <conditionalFormatting sqref="BZ22">
    <cfRule type="cellIs" dxfId="1178" priority="1176" operator="equal">
      <formula>"Home"</formula>
    </cfRule>
    <cfRule type="cellIs" dxfId="1177" priority="1177" operator="equal">
      <formula>"Away"</formula>
    </cfRule>
  </conditionalFormatting>
  <conditionalFormatting sqref="AV22 AS22">
    <cfRule type="cellIs" dxfId="1176" priority="1175" operator="equal">
      <formula>"Need Picks"</formula>
    </cfRule>
  </conditionalFormatting>
  <conditionalFormatting sqref="AV22 AS22">
    <cfRule type="cellIs" dxfId="1175" priority="1173" operator="equal">
      <formula>"Home"</formula>
    </cfRule>
    <cfRule type="cellIs" dxfId="1174" priority="1174" operator="equal">
      <formula>"Away"</formula>
    </cfRule>
  </conditionalFormatting>
  <conditionalFormatting sqref="AW22 AT22">
    <cfRule type="cellIs" dxfId="1173" priority="1172" operator="equal">
      <formula>"Need Picks"</formula>
    </cfRule>
  </conditionalFormatting>
  <conditionalFormatting sqref="AW22 AT22">
    <cfRule type="cellIs" dxfId="1172" priority="1170" operator="equal">
      <formula>"Home"</formula>
    </cfRule>
    <cfRule type="cellIs" dxfId="1171" priority="1171" operator="equal">
      <formula>"Away"</formula>
    </cfRule>
  </conditionalFormatting>
  <conditionalFormatting sqref="AU22">
    <cfRule type="cellIs" dxfId="1170" priority="1169" operator="equal">
      <formula>"Need Picks"</formula>
    </cfRule>
  </conditionalFormatting>
  <conditionalFormatting sqref="AU22">
    <cfRule type="cellIs" dxfId="1169" priority="1167" operator="equal">
      <formula>"Home"</formula>
    </cfRule>
    <cfRule type="cellIs" dxfId="1168" priority="1168" operator="equal">
      <formula>"Away"</formula>
    </cfRule>
  </conditionalFormatting>
  <conditionalFormatting sqref="AU22">
    <cfRule type="cellIs" dxfId="1167" priority="1166" operator="equal">
      <formula>"Need Picks"</formula>
    </cfRule>
  </conditionalFormatting>
  <conditionalFormatting sqref="AU22">
    <cfRule type="cellIs" dxfId="1166" priority="1164" operator="equal">
      <formula>"Home"</formula>
    </cfRule>
    <cfRule type="cellIs" dxfId="1165" priority="1165" operator="equal">
      <formula>"Away"</formula>
    </cfRule>
  </conditionalFormatting>
  <conditionalFormatting sqref="AV22">
    <cfRule type="cellIs" dxfId="1164" priority="1163" operator="equal">
      <formula>"Need Picks"</formula>
    </cfRule>
  </conditionalFormatting>
  <conditionalFormatting sqref="AV22">
    <cfRule type="cellIs" dxfId="1163" priority="1161" operator="equal">
      <formula>"Home"</formula>
    </cfRule>
    <cfRule type="cellIs" dxfId="1162" priority="1162" operator="equal">
      <formula>"Away"</formula>
    </cfRule>
  </conditionalFormatting>
  <conditionalFormatting sqref="AW22 AT22">
    <cfRule type="cellIs" dxfId="1161" priority="1160" operator="equal">
      <formula>"Need Picks"</formula>
    </cfRule>
  </conditionalFormatting>
  <conditionalFormatting sqref="AW22 AT22">
    <cfRule type="cellIs" dxfId="1160" priority="1158" operator="equal">
      <formula>"Home"</formula>
    </cfRule>
    <cfRule type="cellIs" dxfId="1159" priority="1159" operator="equal">
      <formula>"Away"</formula>
    </cfRule>
  </conditionalFormatting>
  <conditionalFormatting sqref="CA22 BT22 BM22 BF22 AY22">
    <cfRule type="cellIs" dxfId="1158" priority="1157" operator="equal">
      <formula>"Need Picks"</formula>
    </cfRule>
  </conditionalFormatting>
  <conditionalFormatting sqref="CE22 CB22 BX22 BU22 BQ22 BN22 BJ22 BG22 BC22 AZ22">
    <cfRule type="cellIs" dxfId="1157" priority="1156" operator="equal">
      <formula>"Need Picks"</formula>
    </cfRule>
  </conditionalFormatting>
  <conditionalFormatting sqref="CE22 CB22 BX22 BU22 BQ22 BN22 BJ22 BG22 BC22 AZ22">
    <cfRule type="cellIs" dxfId="1156" priority="1154" operator="equal">
      <formula>"Home"</formula>
    </cfRule>
    <cfRule type="cellIs" dxfId="1155" priority="1155" operator="equal">
      <formula>"Away"</formula>
    </cfRule>
  </conditionalFormatting>
  <conditionalFormatting sqref="CF22 CC22 BY22 BV22 BR22 BO22 BK22 BH22 BD22 BA22">
    <cfRule type="cellIs" dxfId="1154" priority="1153" operator="equal">
      <formula>"Need Picks"</formula>
    </cfRule>
  </conditionalFormatting>
  <conditionalFormatting sqref="CF22 CC22 BY22 BV22 BR22 BO22 BK22 BH22 BD22 BA22">
    <cfRule type="cellIs" dxfId="1153" priority="1151" operator="equal">
      <formula>"Home"</formula>
    </cfRule>
    <cfRule type="cellIs" dxfId="1152" priority="1152" operator="equal">
      <formula>"Away"</formula>
    </cfRule>
  </conditionalFormatting>
  <conditionalFormatting sqref="CD22 BW22 BP22 BI22 BB22">
    <cfRule type="cellIs" dxfId="1151" priority="1150" operator="equal">
      <formula>"Need Picks"</formula>
    </cfRule>
  </conditionalFormatting>
  <conditionalFormatting sqref="CD22 BW22 BP22 BI22 BB22">
    <cfRule type="cellIs" dxfId="1150" priority="1148" operator="equal">
      <formula>"Home"</formula>
    </cfRule>
    <cfRule type="cellIs" dxfId="1149" priority="1149" operator="equal">
      <formula>"Away"</formula>
    </cfRule>
  </conditionalFormatting>
  <conditionalFormatting sqref="CD22 BW22 BP22 BI22 BB22">
    <cfRule type="cellIs" dxfId="1148" priority="1147" operator="equal">
      <formula>"Need Picks"</formula>
    </cfRule>
  </conditionalFormatting>
  <conditionalFormatting sqref="CD22 BW22 BP22 BI22 BB22">
    <cfRule type="cellIs" dxfId="1147" priority="1145" operator="equal">
      <formula>"Home"</formula>
    </cfRule>
    <cfRule type="cellIs" dxfId="1146" priority="1146" operator="equal">
      <formula>"Away"</formula>
    </cfRule>
  </conditionalFormatting>
  <conditionalFormatting sqref="CE22 BX22 BQ22 BJ22 BC22">
    <cfRule type="cellIs" dxfId="1145" priority="1144" operator="equal">
      <formula>"Need Picks"</formula>
    </cfRule>
  </conditionalFormatting>
  <conditionalFormatting sqref="CE22 BX22 BQ22 BJ22 BC22">
    <cfRule type="cellIs" dxfId="1144" priority="1142" operator="equal">
      <formula>"Home"</formula>
    </cfRule>
    <cfRule type="cellIs" dxfId="1143" priority="1143" operator="equal">
      <formula>"Away"</formula>
    </cfRule>
  </conditionalFormatting>
  <conditionalFormatting sqref="CF22 CC22 BY22 BV22 BR22 BO22 BK22 BH22 BD22 BA22">
    <cfRule type="cellIs" dxfId="1142" priority="1141" operator="equal">
      <formula>"Need Picks"</formula>
    </cfRule>
  </conditionalFormatting>
  <conditionalFormatting sqref="CF22 CC22 BY22 BV22 BR22 BO22 BK22 BH22 BD22 BA22">
    <cfRule type="cellIs" dxfId="1141" priority="1139" operator="equal">
      <formula>"Home"</formula>
    </cfRule>
    <cfRule type="cellIs" dxfId="1140" priority="1140" operator="equal">
      <formula>"Away"</formula>
    </cfRule>
  </conditionalFormatting>
  <conditionalFormatting sqref="CA22 BT22">
    <cfRule type="cellIs" dxfId="1139" priority="1138" operator="equal">
      <formula>"Need Picks"</formula>
    </cfRule>
  </conditionalFormatting>
  <conditionalFormatting sqref="CA22 BT22">
    <cfRule type="cellIs" dxfId="1138" priority="1136" operator="equal">
      <formula>"Home"</formula>
    </cfRule>
    <cfRule type="cellIs" dxfId="1137" priority="1137" operator="equal">
      <formula>"Away"</formula>
    </cfRule>
  </conditionalFormatting>
  <conditionalFormatting sqref="AL36:AM36 AB38:AC38 B38:Z38 B40 B37">
    <cfRule type="cellIs" dxfId="1136" priority="1135" operator="equal">
      <formula>"Need Picks"</formula>
    </cfRule>
  </conditionalFormatting>
  <conditionalFormatting sqref="AL36:AM36 AB38:AC38 C38:Z38">
    <cfRule type="cellIs" dxfId="1135" priority="1133" operator="equal">
      <formula>"Home"</formula>
    </cfRule>
    <cfRule type="cellIs" dxfId="1134" priority="1134" operator="equal">
      <formula>"Away"</formula>
    </cfRule>
  </conditionalFormatting>
  <conditionalFormatting sqref="AA38">
    <cfRule type="cellIs" dxfId="1133" priority="1132" operator="equal">
      <formula>"Need Picks"</formula>
    </cfRule>
  </conditionalFormatting>
  <conditionalFormatting sqref="AA38">
    <cfRule type="cellIs" dxfId="1132" priority="1130" operator="equal">
      <formula>"Home"</formula>
    </cfRule>
    <cfRule type="cellIs" dxfId="1131" priority="1131" operator="equal">
      <formula>"Away"</formula>
    </cfRule>
  </conditionalFormatting>
  <conditionalFormatting sqref="AO36">
    <cfRule type="cellIs" dxfId="1130" priority="1129" operator="equal">
      <formula>"Need Picks"</formula>
    </cfRule>
  </conditionalFormatting>
  <conditionalFormatting sqref="AO36">
    <cfRule type="cellIs" dxfId="1129" priority="1127" operator="equal">
      <formula>"Home"</formula>
    </cfRule>
    <cfRule type="cellIs" dxfId="1128" priority="1128" operator="equal">
      <formula>"Away"</formula>
    </cfRule>
  </conditionalFormatting>
  <conditionalFormatting sqref="AN36">
    <cfRule type="cellIs" dxfId="1127" priority="1126" operator="equal">
      <formula>"Need Picks"</formula>
    </cfRule>
  </conditionalFormatting>
  <conditionalFormatting sqref="AN36">
    <cfRule type="cellIs" dxfId="1126" priority="1124" operator="equal">
      <formula>"Home"</formula>
    </cfRule>
    <cfRule type="cellIs" dxfId="1125" priority="1125" operator="equal">
      <formula>"Away"</formula>
    </cfRule>
  </conditionalFormatting>
  <conditionalFormatting sqref="B36:H36">
    <cfRule type="cellIs" dxfId="1124" priority="1123" operator="equal">
      <formula>"Need Picks"</formula>
    </cfRule>
  </conditionalFormatting>
  <conditionalFormatting sqref="C36:H36">
    <cfRule type="cellIs" dxfId="1123" priority="1121" operator="equal">
      <formula>"Home"</formula>
    </cfRule>
    <cfRule type="cellIs" dxfId="1122" priority="1122" operator="equal">
      <formula>"Away"</formula>
    </cfRule>
  </conditionalFormatting>
  <conditionalFormatting sqref="BN36:BO36 AW38:BB38 AR38:AU38 BM38:BO38 BD38:BH38 BG36:BH36">
    <cfRule type="cellIs" dxfId="1121" priority="1120" operator="equal">
      <formula>"Need Picks"</formula>
    </cfRule>
  </conditionalFormatting>
  <conditionalFormatting sqref="BN36:BO36 AW38:BB38 AR38:AU38 BM38:BO38 BD38:BH38 BG36:BH36">
    <cfRule type="cellIs" dxfId="1120" priority="1118" operator="equal">
      <formula>"Home"</formula>
    </cfRule>
    <cfRule type="cellIs" dxfId="1119" priority="1119" operator="equal">
      <formula>"Away"</formula>
    </cfRule>
  </conditionalFormatting>
  <conditionalFormatting sqref="BC38">
    <cfRule type="cellIs" dxfId="1118" priority="1108" operator="equal">
      <formula>"Need Picks"</formula>
    </cfRule>
  </conditionalFormatting>
  <conditionalFormatting sqref="BC38">
    <cfRule type="cellIs" dxfId="1117" priority="1106" operator="equal">
      <formula>"Home"</formula>
    </cfRule>
    <cfRule type="cellIs" dxfId="1116" priority="1107" operator="equal">
      <formula>"Away"</formula>
    </cfRule>
  </conditionalFormatting>
  <conditionalFormatting sqref="AV38">
    <cfRule type="cellIs" dxfId="1115" priority="1117" operator="equal">
      <formula>"Need Picks"</formula>
    </cfRule>
  </conditionalFormatting>
  <conditionalFormatting sqref="AV38">
    <cfRule type="cellIs" dxfId="1114" priority="1115" operator="equal">
      <formula>"Home"</formula>
    </cfRule>
    <cfRule type="cellIs" dxfId="1113" priority="1116" operator="equal">
      <formula>"Away"</formula>
    </cfRule>
  </conditionalFormatting>
  <conditionalFormatting sqref="BQ36 BQ38">
    <cfRule type="cellIs" dxfId="1112" priority="1114" operator="equal">
      <formula>"Need Picks"</formula>
    </cfRule>
  </conditionalFormatting>
  <conditionalFormatting sqref="BQ36 BQ38">
    <cfRule type="cellIs" dxfId="1111" priority="1112" operator="equal">
      <formula>"Home"</formula>
    </cfRule>
    <cfRule type="cellIs" dxfId="1110" priority="1113" operator="equal">
      <formula>"Away"</formula>
    </cfRule>
  </conditionalFormatting>
  <conditionalFormatting sqref="BP36 BP38">
    <cfRule type="cellIs" dxfId="1109" priority="1111" operator="equal">
      <formula>"Need Picks"</formula>
    </cfRule>
  </conditionalFormatting>
  <conditionalFormatting sqref="BP36 BP38">
    <cfRule type="cellIs" dxfId="1108" priority="1109" operator="equal">
      <formula>"Home"</formula>
    </cfRule>
    <cfRule type="cellIs" dxfId="1107" priority="1110" operator="equal">
      <formula>"Away"</formula>
    </cfRule>
  </conditionalFormatting>
  <conditionalFormatting sqref="AW36:BB36 AR36:AU36 BM36 BD36:BF36">
    <cfRule type="cellIs" dxfId="1106" priority="1105" operator="equal">
      <formula>"Need Picks"</formula>
    </cfRule>
  </conditionalFormatting>
  <conditionalFormatting sqref="AW36:BB36 AR36:AU36 BM36 BD36:BF36">
    <cfRule type="cellIs" dxfId="1105" priority="1103" operator="equal">
      <formula>"Home"</formula>
    </cfRule>
    <cfRule type="cellIs" dxfId="1104" priority="1104" operator="equal">
      <formula>"Away"</formula>
    </cfRule>
  </conditionalFormatting>
  <conditionalFormatting sqref="AV36">
    <cfRule type="cellIs" dxfId="1103" priority="1102" operator="equal">
      <formula>"Need Picks"</formula>
    </cfRule>
  </conditionalFormatting>
  <conditionalFormatting sqref="AV36">
    <cfRule type="cellIs" dxfId="1102" priority="1100" operator="equal">
      <formula>"Home"</formula>
    </cfRule>
    <cfRule type="cellIs" dxfId="1101" priority="1101" operator="equal">
      <formula>"Away"</formula>
    </cfRule>
  </conditionalFormatting>
  <conditionalFormatting sqref="BC36">
    <cfRule type="cellIs" dxfId="1100" priority="1099" operator="equal">
      <formula>"Need Picks"</formula>
    </cfRule>
  </conditionalFormatting>
  <conditionalFormatting sqref="BC36">
    <cfRule type="cellIs" dxfId="1099" priority="1097" operator="equal">
      <formula>"Home"</formula>
    </cfRule>
    <cfRule type="cellIs" dxfId="1098" priority="1098" operator="equal">
      <formula>"Away"</formula>
    </cfRule>
  </conditionalFormatting>
  <conditionalFormatting sqref="B36">
    <cfRule type="cellIs" dxfId="1097" priority="1095" operator="equal">
      <formula>"Home"</formula>
    </cfRule>
    <cfRule type="cellIs" dxfId="1096" priority="1096" operator="equal">
      <formula>"Away"</formula>
    </cfRule>
  </conditionalFormatting>
  <conditionalFormatting sqref="I36:AC36">
    <cfRule type="cellIs" dxfId="1095" priority="1094" operator="equal">
      <formula>"Need Picks"</formula>
    </cfRule>
  </conditionalFormatting>
  <conditionalFormatting sqref="J36:AC36">
    <cfRule type="cellIs" dxfId="1094" priority="1092" operator="equal">
      <formula>"Home"</formula>
    </cfRule>
    <cfRule type="cellIs" dxfId="1093" priority="1093" operator="equal">
      <formula>"Away"</formula>
    </cfRule>
  </conditionalFormatting>
  <conditionalFormatting sqref="B39 H39">
    <cfRule type="cellIs" dxfId="1092" priority="1091" operator="equal">
      <formula>"Need Picks"</formula>
    </cfRule>
  </conditionalFormatting>
  <conditionalFormatting sqref="H39">
    <cfRule type="cellIs" dxfId="1091" priority="1089" operator="equal">
      <formula>"Home"</formula>
    </cfRule>
    <cfRule type="cellIs" dxfId="1090" priority="1090" operator="equal">
      <formula>"Away"</formula>
    </cfRule>
  </conditionalFormatting>
  <conditionalFormatting sqref="I39">
    <cfRule type="cellIs" dxfId="1089" priority="1088" operator="equal">
      <formula>"Need Picks"</formula>
    </cfRule>
  </conditionalFormatting>
  <conditionalFormatting sqref="BJ36 BJ38">
    <cfRule type="cellIs" dxfId="1088" priority="1087" operator="equal">
      <formula>"Need Picks"</formula>
    </cfRule>
  </conditionalFormatting>
  <conditionalFormatting sqref="BJ36 BJ38">
    <cfRule type="cellIs" dxfId="1087" priority="1085" operator="equal">
      <formula>"Home"</formula>
    </cfRule>
    <cfRule type="cellIs" dxfId="1086" priority="1086" operator="equal">
      <formula>"Away"</formula>
    </cfRule>
  </conditionalFormatting>
  <conditionalFormatting sqref="BI36 BI38">
    <cfRule type="cellIs" dxfId="1085" priority="1084" operator="equal">
      <formula>"Need Picks"</formula>
    </cfRule>
  </conditionalFormatting>
  <conditionalFormatting sqref="BI36 BI38">
    <cfRule type="cellIs" dxfId="1084" priority="1082" operator="equal">
      <formula>"Home"</formula>
    </cfRule>
    <cfRule type="cellIs" dxfId="1083" priority="1083" operator="equal">
      <formula>"Away"</formula>
    </cfRule>
  </conditionalFormatting>
  <conditionalFormatting sqref="CB36:CC36 CA38:CC38 BT38:BV38 BU36:BV36">
    <cfRule type="cellIs" dxfId="1082" priority="1081" operator="equal">
      <formula>"Need Picks"</formula>
    </cfRule>
  </conditionalFormatting>
  <conditionalFormatting sqref="CB36:CC36 CA38:CC38 BT38:BV38 BU36:BV36">
    <cfRule type="cellIs" dxfId="1081" priority="1079" operator="equal">
      <formula>"Home"</formula>
    </cfRule>
    <cfRule type="cellIs" dxfId="1080" priority="1080" operator="equal">
      <formula>"Away"</formula>
    </cfRule>
  </conditionalFormatting>
  <conditionalFormatting sqref="CE36 CE38">
    <cfRule type="cellIs" dxfId="1079" priority="1078" operator="equal">
      <formula>"Need Picks"</formula>
    </cfRule>
  </conditionalFormatting>
  <conditionalFormatting sqref="CE36 CE38">
    <cfRule type="cellIs" dxfId="1078" priority="1076" operator="equal">
      <formula>"Home"</formula>
    </cfRule>
    <cfRule type="cellIs" dxfId="1077" priority="1077" operator="equal">
      <formula>"Away"</formula>
    </cfRule>
  </conditionalFormatting>
  <conditionalFormatting sqref="CD36 CD38">
    <cfRule type="cellIs" dxfId="1076" priority="1075" operator="equal">
      <formula>"Need Picks"</formula>
    </cfRule>
  </conditionalFormatting>
  <conditionalFormatting sqref="CD36 CD38">
    <cfRule type="cellIs" dxfId="1075" priority="1073" operator="equal">
      <formula>"Home"</formula>
    </cfRule>
    <cfRule type="cellIs" dxfId="1074" priority="1074" operator="equal">
      <formula>"Away"</formula>
    </cfRule>
  </conditionalFormatting>
  <conditionalFormatting sqref="CA36 BT36">
    <cfRule type="cellIs" dxfId="1073" priority="1072" operator="equal">
      <formula>"Need Picks"</formula>
    </cfRule>
  </conditionalFormatting>
  <conditionalFormatting sqref="CA36 BT36">
    <cfRule type="cellIs" dxfId="1072" priority="1070" operator="equal">
      <formula>"Home"</formula>
    </cfRule>
    <cfRule type="cellIs" dxfId="1071" priority="1071" operator="equal">
      <formula>"Away"</formula>
    </cfRule>
  </conditionalFormatting>
  <conditionalFormatting sqref="CF40">
    <cfRule type="cellIs" dxfId="1070" priority="1069" operator="equal">
      <formula>"Need Picks"</formula>
    </cfRule>
  </conditionalFormatting>
  <conditionalFormatting sqref="CF40">
    <cfRule type="cellIs" dxfId="1069" priority="1067" operator="equal">
      <formula>"Home"</formula>
    </cfRule>
    <cfRule type="cellIs" dxfId="1068" priority="1068" operator="equal">
      <formula>"Away"</formula>
    </cfRule>
  </conditionalFormatting>
  <conditionalFormatting sqref="BX36 BX38">
    <cfRule type="cellIs" dxfId="1067" priority="1066" operator="equal">
      <formula>"Need Picks"</formula>
    </cfRule>
  </conditionalFormatting>
  <conditionalFormatting sqref="BX36 BX38">
    <cfRule type="cellIs" dxfId="1066" priority="1064" operator="equal">
      <formula>"Home"</formula>
    </cfRule>
    <cfRule type="cellIs" dxfId="1065" priority="1065" operator="equal">
      <formula>"Away"</formula>
    </cfRule>
  </conditionalFormatting>
  <conditionalFormatting sqref="BW36 BW38">
    <cfRule type="cellIs" dxfId="1064" priority="1063" operator="equal">
      <formula>"Need Picks"</formula>
    </cfRule>
  </conditionalFormatting>
  <conditionalFormatting sqref="BW36 BW38">
    <cfRule type="cellIs" dxfId="1063" priority="1061" operator="equal">
      <formula>"Home"</formula>
    </cfRule>
    <cfRule type="cellIs" dxfId="1062" priority="1062" operator="equal">
      <formula>"Away"</formula>
    </cfRule>
  </conditionalFormatting>
  <conditionalFormatting sqref="AE36:AF36">
    <cfRule type="cellIs" dxfId="1061" priority="1060" operator="equal">
      <formula>"Need Picks"</formula>
    </cfRule>
  </conditionalFormatting>
  <conditionalFormatting sqref="AE36:AF36">
    <cfRule type="cellIs" dxfId="1060" priority="1058" operator="equal">
      <formula>"Home"</formula>
    </cfRule>
    <cfRule type="cellIs" dxfId="1059" priority="1059" operator="equal">
      <formula>"Away"</formula>
    </cfRule>
  </conditionalFormatting>
  <conditionalFormatting sqref="AH36">
    <cfRule type="cellIs" dxfId="1058" priority="1057" operator="equal">
      <formula>"Need Picks"</formula>
    </cfRule>
  </conditionalFormatting>
  <conditionalFormatting sqref="AH36">
    <cfRule type="cellIs" dxfId="1057" priority="1055" operator="equal">
      <formula>"Home"</formula>
    </cfRule>
    <cfRule type="cellIs" dxfId="1056" priority="1056" operator="equal">
      <formula>"Away"</formula>
    </cfRule>
  </conditionalFormatting>
  <conditionalFormatting sqref="AG36">
    <cfRule type="cellIs" dxfId="1055" priority="1054" operator="equal">
      <formula>"Need Picks"</formula>
    </cfRule>
  </conditionalFormatting>
  <conditionalFormatting sqref="AG36">
    <cfRule type="cellIs" dxfId="1054" priority="1052" operator="equal">
      <formula>"Home"</formula>
    </cfRule>
    <cfRule type="cellIs" dxfId="1053" priority="1053" operator="equal">
      <formula>"Away"</formula>
    </cfRule>
  </conditionalFormatting>
  <conditionalFormatting sqref="U36:V36 P36">
    <cfRule type="cellIs" dxfId="1052" priority="1051" operator="equal">
      <formula>"Need Picks"</formula>
    </cfRule>
  </conditionalFormatting>
  <conditionalFormatting sqref="U36:V36 P36">
    <cfRule type="cellIs" dxfId="1051" priority="1049" operator="equal">
      <formula>"Home"</formula>
    </cfRule>
    <cfRule type="cellIs" dxfId="1050" priority="1050" operator="equal">
      <formula>"Away"</formula>
    </cfRule>
  </conditionalFormatting>
  <conditionalFormatting sqref="Q36:R36">
    <cfRule type="cellIs" dxfId="1049" priority="1048" operator="equal">
      <formula>"Need Picks"</formula>
    </cfRule>
  </conditionalFormatting>
  <conditionalFormatting sqref="Q36:R36">
    <cfRule type="cellIs" dxfId="1048" priority="1046" operator="equal">
      <formula>"Home"</formula>
    </cfRule>
    <cfRule type="cellIs" dxfId="1047" priority="1047" operator="equal">
      <formula>"Away"</formula>
    </cfRule>
  </conditionalFormatting>
  <conditionalFormatting sqref="T36">
    <cfRule type="cellIs" dxfId="1046" priority="1045" operator="equal">
      <formula>"Need Picks"</formula>
    </cfRule>
  </conditionalFormatting>
  <conditionalFormatting sqref="T36">
    <cfRule type="cellIs" dxfId="1045" priority="1043" operator="equal">
      <formula>"Home"</formula>
    </cfRule>
    <cfRule type="cellIs" dxfId="1044" priority="1044" operator="equal">
      <formula>"Away"</formula>
    </cfRule>
  </conditionalFormatting>
  <conditionalFormatting sqref="S36">
    <cfRule type="cellIs" dxfId="1043" priority="1042" operator="equal">
      <formula>"Need Picks"</formula>
    </cfRule>
  </conditionalFormatting>
  <conditionalFormatting sqref="S36">
    <cfRule type="cellIs" dxfId="1042" priority="1040" operator="equal">
      <formula>"Home"</formula>
    </cfRule>
    <cfRule type="cellIs" dxfId="1041" priority="1041" operator="equal">
      <formula>"Away"</formula>
    </cfRule>
  </conditionalFormatting>
  <conditionalFormatting sqref="AB36:AG36 W36:Z36 AI36:AK36">
    <cfRule type="cellIs" dxfId="1040" priority="1039" operator="equal">
      <formula>"Need Picks"</formula>
    </cfRule>
  </conditionalFormatting>
  <conditionalFormatting sqref="AB36:AG36 W36:Z36 AI36:AK36">
    <cfRule type="cellIs" dxfId="1039" priority="1037" operator="equal">
      <formula>"Home"</formula>
    </cfRule>
    <cfRule type="cellIs" dxfId="1038" priority="1038" operator="equal">
      <formula>"Away"</formula>
    </cfRule>
  </conditionalFormatting>
  <conditionalFormatting sqref="AA36">
    <cfRule type="cellIs" dxfId="1037" priority="1036" operator="equal">
      <formula>"Need Picks"</formula>
    </cfRule>
  </conditionalFormatting>
  <conditionalFormatting sqref="AA36">
    <cfRule type="cellIs" dxfId="1036" priority="1034" operator="equal">
      <formula>"Home"</formula>
    </cfRule>
    <cfRule type="cellIs" dxfId="1035" priority="1035" operator="equal">
      <formula>"Away"</formula>
    </cfRule>
  </conditionalFormatting>
  <conditionalFormatting sqref="AH36">
    <cfRule type="cellIs" dxfId="1034" priority="1033" operator="equal">
      <formula>"Need Picks"</formula>
    </cfRule>
  </conditionalFormatting>
  <conditionalFormatting sqref="AH36">
    <cfRule type="cellIs" dxfId="1033" priority="1031" operator="equal">
      <formula>"Home"</formula>
    </cfRule>
    <cfRule type="cellIs" dxfId="1032" priority="1032" operator="equal">
      <formula>"Away"</formula>
    </cfRule>
  </conditionalFormatting>
  <conditionalFormatting sqref="H41 O41 V41 AQ41 AJ41 AX41 BE41 BL41 BZ41">
    <cfRule type="cellIs" dxfId="1031" priority="1030" operator="equal">
      <formula>"Need Picks"</formula>
    </cfRule>
  </conditionalFormatting>
  <conditionalFormatting sqref="H41 O41 V41 AQ41 AJ41 AX41 BE41 BL41 BZ41">
    <cfRule type="cellIs" dxfId="1030" priority="1028" operator="equal">
      <formula>"Home"</formula>
    </cfRule>
    <cfRule type="cellIs" dxfId="1029" priority="1029" operator="equal">
      <formula>"Away"</formula>
    </cfRule>
  </conditionalFormatting>
  <conditionalFormatting sqref="AC41">
    <cfRule type="cellIs" dxfId="1028" priority="1027" operator="equal">
      <formula>"Need Picks"</formula>
    </cfRule>
  </conditionalFormatting>
  <conditionalFormatting sqref="AC41">
    <cfRule type="cellIs" dxfId="1027" priority="1025" operator="equal">
      <formula>"Home"</formula>
    </cfRule>
    <cfRule type="cellIs" dxfId="1026" priority="1026" operator="equal">
      <formula>"Away"</formula>
    </cfRule>
  </conditionalFormatting>
  <conditionalFormatting sqref="AJ41 AQ41">
    <cfRule type="cellIs" dxfId="1025" priority="1024" operator="equal">
      <formula>"Need Picks"</formula>
    </cfRule>
  </conditionalFormatting>
  <conditionalFormatting sqref="AQ41">
    <cfRule type="cellIs" dxfId="1024" priority="1022" operator="equal">
      <formula>"Home"</formula>
    </cfRule>
    <cfRule type="cellIs" dxfId="1023" priority="1023" operator="equal">
      <formula>"Away"</formula>
    </cfRule>
  </conditionalFormatting>
  <conditionalFormatting sqref="B41 I41 P41 V41:W41">
    <cfRule type="cellIs" dxfId="1022" priority="1021" operator="equal">
      <formula>"Need Picks"</formula>
    </cfRule>
  </conditionalFormatting>
  <conditionalFormatting sqref="B41 I41 P41 V41:W41">
    <cfRule type="cellIs" dxfId="1021" priority="1019" operator="equal">
      <formula>"Home"</formula>
    </cfRule>
    <cfRule type="cellIs" dxfId="1020" priority="1020" operator="equal">
      <formula>"Away"</formula>
    </cfRule>
  </conditionalFormatting>
  <conditionalFormatting sqref="B41 H41">
    <cfRule type="cellIs" dxfId="1019" priority="1018" operator="equal">
      <formula>"Need Picks"</formula>
    </cfRule>
  </conditionalFormatting>
  <conditionalFormatting sqref="H41">
    <cfRule type="cellIs" dxfId="1018" priority="1016" operator="equal">
      <formula>"Home"</formula>
    </cfRule>
    <cfRule type="cellIs" dxfId="1017" priority="1017" operator="equal">
      <formula>"Away"</formula>
    </cfRule>
  </conditionalFormatting>
  <conditionalFormatting sqref="AJ41">
    <cfRule type="cellIs" dxfId="1016" priority="1014" operator="equal">
      <formula>"Home"</formula>
    </cfRule>
    <cfRule type="cellIs" dxfId="1015" priority="1015" operator="equal">
      <formula>"Away"</formula>
    </cfRule>
  </conditionalFormatting>
  <conditionalFormatting sqref="C41:F41">
    <cfRule type="cellIs" dxfId="1014" priority="1013" operator="equal">
      <formula>"Need Picks"</formula>
    </cfRule>
  </conditionalFormatting>
  <conditionalFormatting sqref="C41:F41">
    <cfRule type="cellIs" dxfId="1013" priority="1011" operator="equal">
      <formula>"Home"</formula>
    </cfRule>
    <cfRule type="cellIs" dxfId="1012" priority="1012" operator="equal">
      <formula>"Away"</formula>
    </cfRule>
  </conditionalFormatting>
  <conditionalFormatting sqref="G41">
    <cfRule type="cellIs" dxfId="1011" priority="1010" operator="equal">
      <formula>"Need Picks"</formula>
    </cfRule>
  </conditionalFormatting>
  <conditionalFormatting sqref="G41">
    <cfRule type="cellIs" dxfId="1010" priority="1008" operator="equal">
      <formula>"Home"</formula>
    </cfRule>
    <cfRule type="cellIs" dxfId="1009" priority="1009" operator="equal">
      <formula>"Away"</formula>
    </cfRule>
  </conditionalFormatting>
  <conditionalFormatting sqref="AK41 AD41 W41 P41 I41">
    <cfRule type="cellIs" dxfId="1008" priority="1007" operator="equal">
      <formula>"Need Picks"</formula>
    </cfRule>
  </conditionalFormatting>
  <conditionalFormatting sqref="AL41:AO41 AE41:AH41 X41:AA41 Q41:T41 J41:M41">
    <cfRule type="cellIs" dxfId="1007" priority="1006" operator="equal">
      <formula>"Need Picks"</formula>
    </cfRule>
  </conditionalFormatting>
  <conditionalFormatting sqref="AL41:AO41 AE41:AH41 X41:AA41 Q41:T41 J41:M41">
    <cfRule type="cellIs" dxfId="1006" priority="1004" operator="equal">
      <formula>"Home"</formula>
    </cfRule>
    <cfRule type="cellIs" dxfId="1005" priority="1005" operator="equal">
      <formula>"Away"</formula>
    </cfRule>
  </conditionalFormatting>
  <conditionalFormatting sqref="AP41 AI41 AB41 U41 N41">
    <cfRule type="cellIs" dxfId="1004" priority="1003" operator="equal">
      <formula>"Need Picks"</formula>
    </cfRule>
  </conditionalFormatting>
  <conditionalFormatting sqref="AP41 AI41 AB41 U41 N41">
    <cfRule type="cellIs" dxfId="1003" priority="1001" operator="equal">
      <formula>"Home"</formula>
    </cfRule>
    <cfRule type="cellIs" dxfId="1002" priority="1002" operator="equal">
      <formula>"Away"</formula>
    </cfRule>
  </conditionalFormatting>
  <conditionalFormatting sqref="AK41 AD41">
    <cfRule type="cellIs" dxfId="1001" priority="1000" operator="equal">
      <formula>"Need Picks"</formula>
    </cfRule>
  </conditionalFormatting>
  <conditionalFormatting sqref="AK41 AD41">
    <cfRule type="cellIs" dxfId="1000" priority="998" operator="equal">
      <formula>"Home"</formula>
    </cfRule>
    <cfRule type="cellIs" dxfId="999" priority="999" operator="equal">
      <formula>"Away"</formula>
    </cfRule>
  </conditionalFormatting>
  <conditionalFormatting sqref="BS41">
    <cfRule type="cellIs" dxfId="998" priority="997" operator="equal">
      <formula>"Need Picks"</formula>
    </cfRule>
  </conditionalFormatting>
  <conditionalFormatting sqref="BS41">
    <cfRule type="cellIs" dxfId="997" priority="995" operator="equal">
      <formula>"Home"</formula>
    </cfRule>
    <cfRule type="cellIs" dxfId="996" priority="996" operator="equal">
      <formula>"Away"</formula>
    </cfRule>
  </conditionalFormatting>
  <conditionalFormatting sqref="BZ41">
    <cfRule type="cellIs" dxfId="995" priority="994" operator="equal">
      <formula>"Need Picks"</formula>
    </cfRule>
  </conditionalFormatting>
  <conditionalFormatting sqref="AR41 AY41 BF41 BL41:BM41">
    <cfRule type="cellIs" dxfId="994" priority="993" operator="equal">
      <formula>"Need Picks"</formula>
    </cfRule>
  </conditionalFormatting>
  <conditionalFormatting sqref="AR41 AY41 BF41 BL41:BM41">
    <cfRule type="cellIs" dxfId="993" priority="991" operator="equal">
      <formula>"Home"</formula>
    </cfRule>
    <cfRule type="cellIs" dxfId="992" priority="992" operator="equal">
      <formula>"Away"</formula>
    </cfRule>
  </conditionalFormatting>
  <conditionalFormatting sqref="AR41 AX41">
    <cfRule type="cellIs" dxfId="991" priority="990" operator="equal">
      <formula>"Need Picks"</formula>
    </cfRule>
  </conditionalFormatting>
  <conditionalFormatting sqref="AX41">
    <cfRule type="cellIs" dxfId="990" priority="988" operator="equal">
      <formula>"Home"</formula>
    </cfRule>
    <cfRule type="cellIs" dxfId="989" priority="989" operator="equal">
      <formula>"Away"</formula>
    </cfRule>
  </conditionalFormatting>
  <conditionalFormatting sqref="BZ41">
    <cfRule type="cellIs" dxfId="988" priority="986" operator="equal">
      <formula>"Home"</formula>
    </cfRule>
    <cfRule type="cellIs" dxfId="987" priority="987" operator="equal">
      <formula>"Away"</formula>
    </cfRule>
  </conditionalFormatting>
  <conditionalFormatting sqref="AS41:AV41">
    <cfRule type="cellIs" dxfId="986" priority="985" operator="equal">
      <formula>"Need Picks"</formula>
    </cfRule>
  </conditionalFormatting>
  <conditionalFormatting sqref="AS41:AV41">
    <cfRule type="cellIs" dxfId="985" priority="983" operator="equal">
      <formula>"Home"</formula>
    </cfRule>
    <cfRule type="cellIs" dxfId="984" priority="984" operator="equal">
      <formula>"Away"</formula>
    </cfRule>
  </conditionalFormatting>
  <conditionalFormatting sqref="AW41">
    <cfRule type="cellIs" dxfId="983" priority="982" operator="equal">
      <formula>"Need Picks"</formula>
    </cfRule>
  </conditionalFormatting>
  <conditionalFormatting sqref="AW41">
    <cfRule type="cellIs" dxfId="982" priority="980" operator="equal">
      <formula>"Home"</formula>
    </cfRule>
    <cfRule type="cellIs" dxfId="981" priority="981" operator="equal">
      <formula>"Away"</formula>
    </cfRule>
  </conditionalFormatting>
  <conditionalFormatting sqref="CA41 BT41 BM41 BF41 AY41">
    <cfRule type="cellIs" dxfId="980" priority="979" operator="equal">
      <formula>"Need Picks"</formula>
    </cfRule>
  </conditionalFormatting>
  <conditionalFormatting sqref="CB41:CE41 BU41:BX41 BN41:BQ41 BG41:BJ41 AZ41:BC41">
    <cfRule type="cellIs" dxfId="979" priority="978" operator="equal">
      <formula>"Need Picks"</formula>
    </cfRule>
  </conditionalFormatting>
  <conditionalFormatting sqref="CB41:CE41 BU41:BX41 BN41:BQ41 BG41:BJ41 AZ41:BC41">
    <cfRule type="cellIs" dxfId="978" priority="976" operator="equal">
      <formula>"Home"</formula>
    </cfRule>
    <cfRule type="cellIs" dxfId="977" priority="977" operator="equal">
      <formula>"Away"</formula>
    </cfRule>
  </conditionalFormatting>
  <conditionalFormatting sqref="CF41 BY41 BR41 BK41 BD41">
    <cfRule type="cellIs" dxfId="976" priority="975" operator="equal">
      <formula>"Need Picks"</formula>
    </cfRule>
  </conditionalFormatting>
  <conditionalFormatting sqref="CF41 BY41 BR41 BK41 BD41">
    <cfRule type="cellIs" dxfId="975" priority="973" operator="equal">
      <formula>"Home"</formula>
    </cfRule>
    <cfRule type="cellIs" dxfId="974" priority="974" operator="equal">
      <formula>"Away"</formula>
    </cfRule>
  </conditionalFormatting>
  <conditionalFormatting sqref="CA41 BT41">
    <cfRule type="cellIs" dxfId="973" priority="972" operator="equal">
      <formula>"Need Picks"</formula>
    </cfRule>
  </conditionalFormatting>
  <conditionalFormatting sqref="CA41 BT41">
    <cfRule type="cellIs" dxfId="972" priority="970" operator="equal">
      <formula>"Home"</formula>
    </cfRule>
    <cfRule type="cellIs" dxfId="971" priority="971" operator="equal">
      <formula>"Away"</formula>
    </cfRule>
  </conditionalFormatting>
  <conditionalFormatting sqref="AC37">
    <cfRule type="cellIs" dxfId="970" priority="969" operator="equal">
      <formula>"Need Picks"</formula>
    </cfRule>
  </conditionalFormatting>
  <conditionalFormatting sqref="AC37">
    <cfRule type="cellIs" dxfId="969" priority="967" operator="equal">
      <formula>"Home"</formula>
    </cfRule>
    <cfRule type="cellIs" dxfId="968" priority="968" operator="equal">
      <formula>"Away"</formula>
    </cfRule>
  </conditionalFormatting>
  <conditionalFormatting sqref="AJ37 AQ37">
    <cfRule type="cellIs" dxfId="967" priority="966" operator="equal">
      <formula>"Need Picks"</formula>
    </cfRule>
  </conditionalFormatting>
  <conditionalFormatting sqref="AQ37">
    <cfRule type="cellIs" dxfId="966" priority="964" operator="equal">
      <formula>"Home"</formula>
    </cfRule>
    <cfRule type="cellIs" dxfId="965" priority="965" operator="equal">
      <formula>"Away"</formula>
    </cfRule>
  </conditionalFormatting>
  <conditionalFormatting sqref="I37 P37 V37:W37">
    <cfRule type="cellIs" dxfId="964" priority="963" operator="equal">
      <formula>"Need Picks"</formula>
    </cfRule>
  </conditionalFormatting>
  <conditionalFormatting sqref="I37 P37 V37:W37">
    <cfRule type="cellIs" dxfId="963" priority="961" operator="equal">
      <formula>"Home"</formula>
    </cfRule>
    <cfRule type="cellIs" dxfId="962" priority="962" operator="equal">
      <formula>"Away"</formula>
    </cfRule>
  </conditionalFormatting>
  <conditionalFormatting sqref="O37">
    <cfRule type="cellIs" dxfId="961" priority="960" operator="equal">
      <formula>"Need Picks"</formula>
    </cfRule>
  </conditionalFormatting>
  <conditionalFormatting sqref="O37">
    <cfRule type="cellIs" dxfId="960" priority="958" operator="equal">
      <formula>"Home"</formula>
    </cfRule>
    <cfRule type="cellIs" dxfId="959" priority="959" operator="equal">
      <formula>"Away"</formula>
    </cfRule>
  </conditionalFormatting>
  <conditionalFormatting sqref="H37">
    <cfRule type="cellIs" dxfId="958" priority="957" operator="equal">
      <formula>"Need Picks"</formula>
    </cfRule>
  </conditionalFormatting>
  <conditionalFormatting sqref="H37">
    <cfRule type="cellIs" dxfId="957" priority="955" operator="equal">
      <formula>"Home"</formula>
    </cfRule>
    <cfRule type="cellIs" dxfId="956" priority="956" operator="equal">
      <formula>"Away"</formula>
    </cfRule>
  </conditionalFormatting>
  <conditionalFormatting sqref="AJ37">
    <cfRule type="cellIs" dxfId="955" priority="953" operator="equal">
      <formula>"Home"</formula>
    </cfRule>
    <cfRule type="cellIs" dxfId="954" priority="954" operator="equal">
      <formula>"Away"</formula>
    </cfRule>
  </conditionalFormatting>
  <conditionalFormatting sqref="C37:F37">
    <cfRule type="cellIs" dxfId="953" priority="952" operator="equal">
      <formula>"Need Picks"</formula>
    </cfRule>
  </conditionalFormatting>
  <conditionalFormatting sqref="C37:F37">
    <cfRule type="cellIs" dxfId="952" priority="950" operator="equal">
      <formula>"Home"</formula>
    </cfRule>
    <cfRule type="cellIs" dxfId="951" priority="951" operator="equal">
      <formula>"Away"</formula>
    </cfRule>
  </conditionalFormatting>
  <conditionalFormatting sqref="AK37 AD37 W37 P37 I37">
    <cfRule type="cellIs" dxfId="950" priority="949" operator="equal">
      <formula>"Need Picks"</formula>
    </cfRule>
  </conditionalFormatting>
  <conditionalFormatting sqref="AL37:AO37 AE37:AH37 X37:AA37 Q37:T37 J37:M37">
    <cfRule type="cellIs" dxfId="949" priority="948" operator="equal">
      <formula>"Need Picks"</formula>
    </cfRule>
  </conditionalFormatting>
  <conditionalFormatting sqref="AL37:AO37 AE37:AH37 X37:AA37 Q37:T37 J37:M37">
    <cfRule type="cellIs" dxfId="948" priority="946" operator="equal">
      <formula>"Home"</formula>
    </cfRule>
    <cfRule type="cellIs" dxfId="947" priority="947" operator="equal">
      <formula>"Away"</formula>
    </cfRule>
  </conditionalFormatting>
  <conditionalFormatting sqref="AK37 AD37">
    <cfRule type="cellIs" dxfId="946" priority="945" operator="equal">
      <formula>"Need Picks"</formula>
    </cfRule>
  </conditionalFormatting>
  <conditionalFormatting sqref="AK37 AD37">
    <cfRule type="cellIs" dxfId="945" priority="943" operator="equal">
      <formula>"Home"</formula>
    </cfRule>
    <cfRule type="cellIs" dxfId="944" priority="944" operator="equal">
      <formula>"Away"</formula>
    </cfRule>
  </conditionalFormatting>
  <conditionalFormatting sqref="BS37">
    <cfRule type="cellIs" dxfId="943" priority="942" operator="equal">
      <formula>"Need Picks"</formula>
    </cfRule>
  </conditionalFormatting>
  <conditionalFormatting sqref="BS37">
    <cfRule type="cellIs" dxfId="942" priority="940" operator="equal">
      <formula>"Home"</formula>
    </cfRule>
    <cfRule type="cellIs" dxfId="941" priority="941" operator="equal">
      <formula>"Away"</formula>
    </cfRule>
  </conditionalFormatting>
  <conditionalFormatting sqref="BZ37">
    <cfRule type="cellIs" dxfId="940" priority="939" operator="equal">
      <formula>"Need Picks"</formula>
    </cfRule>
  </conditionalFormatting>
  <conditionalFormatting sqref="AR37 AY37 BF37 BL37:BM37">
    <cfRule type="cellIs" dxfId="939" priority="938" operator="equal">
      <formula>"Need Picks"</formula>
    </cfRule>
  </conditionalFormatting>
  <conditionalFormatting sqref="AR37 AY37 BF37 BL37:BM37">
    <cfRule type="cellIs" dxfId="938" priority="936" operator="equal">
      <formula>"Home"</formula>
    </cfRule>
    <cfRule type="cellIs" dxfId="937" priority="937" operator="equal">
      <formula>"Away"</formula>
    </cfRule>
  </conditionalFormatting>
  <conditionalFormatting sqref="BE37">
    <cfRule type="cellIs" dxfId="936" priority="935" operator="equal">
      <formula>"Need Picks"</formula>
    </cfRule>
  </conditionalFormatting>
  <conditionalFormatting sqref="BE37">
    <cfRule type="cellIs" dxfId="935" priority="933" operator="equal">
      <formula>"Home"</formula>
    </cfRule>
    <cfRule type="cellIs" dxfId="934" priority="934" operator="equal">
      <formula>"Away"</formula>
    </cfRule>
  </conditionalFormatting>
  <conditionalFormatting sqref="AR37 AX37">
    <cfRule type="cellIs" dxfId="933" priority="932" operator="equal">
      <formula>"Need Picks"</formula>
    </cfRule>
  </conditionalFormatting>
  <conditionalFormatting sqref="AX37">
    <cfRule type="cellIs" dxfId="932" priority="930" operator="equal">
      <formula>"Home"</formula>
    </cfRule>
    <cfRule type="cellIs" dxfId="931" priority="931" operator="equal">
      <formula>"Away"</formula>
    </cfRule>
  </conditionalFormatting>
  <conditionalFormatting sqref="BZ37">
    <cfRule type="cellIs" dxfId="930" priority="928" operator="equal">
      <formula>"Home"</formula>
    </cfRule>
    <cfRule type="cellIs" dxfId="929" priority="929" operator="equal">
      <formula>"Away"</formula>
    </cfRule>
  </conditionalFormatting>
  <conditionalFormatting sqref="AS37:AV37">
    <cfRule type="cellIs" dxfId="928" priority="927" operator="equal">
      <formula>"Need Picks"</formula>
    </cfRule>
  </conditionalFormatting>
  <conditionalFormatting sqref="AS37:AV37">
    <cfRule type="cellIs" dxfId="927" priority="925" operator="equal">
      <formula>"Home"</formula>
    </cfRule>
    <cfRule type="cellIs" dxfId="926" priority="926" operator="equal">
      <formula>"Away"</formula>
    </cfRule>
  </conditionalFormatting>
  <conditionalFormatting sqref="CA37 BT37 BM37 BF37 AY37">
    <cfRule type="cellIs" dxfId="925" priority="924" operator="equal">
      <formula>"Need Picks"</formula>
    </cfRule>
  </conditionalFormatting>
  <conditionalFormatting sqref="CB37:CE37 BU37:BX37 BN37:BQ37 BG37:BJ37 AZ37:BC37">
    <cfRule type="cellIs" dxfId="924" priority="923" operator="equal">
      <formula>"Need Picks"</formula>
    </cfRule>
  </conditionalFormatting>
  <conditionalFormatting sqref="CB37:CE37 BU37:BX37 BN37:BQ37 BG37:BJ37 AZ37:BC37">
    <cfRule type="cellIs" dxfId="923" priority="921" operator="equal">
      <formula>"Home"</formula>
    </cfRule>
    <cfRule type="cellIs" dxfId="922" priority="922" operator="equal">
      <formula>"Away"</formula>
    </cfRule>
  </conditionalFormatting>
  <conditionalFormatting sqref="CA37 BT37">
    <cfRule type="cellIs" dxfId="921" priority="920" operator="equal">
      <formula>"Need Picks"</formula>
    </cfRule>
  </conditionalFormatting>
  <conditionalFormatting sqref="CA37 BT37">
    <cfRule type="cellIs" dxfId="920" priority="918" operator="equal">
      <formula>"Home"</formula>
    </cfRule>
    <cfRule type="cellIs" dxfId="919" priority="919" operator="equal">
      <formula>"Away"</formula>
    </cfRule>
  </conditionalFormatting>
  <conditionalFormatting sqref="AE38:AF38">
    <cfRule type="cellIs" dxfId="918" priority="917" operator="equal">
      <formula>"Need Picks"</formula>
    </cfRule>
  </conditionalFormatting>
  <conditionalFormatting sqref="AE38:AF38">
    <cfRule type="cellIs" dxfId="917" priority="915" operator="equal">
      <formula>"Home"</formula>
    </cfRule>
    <cfRule type="cellIs" dxfId="916" priority="916" operator="equal">
      <formula>"Away"</formula>
    </cfRule>
  </conditionalFormatting>
  <conditionalFormatting sqref="AH38">
    <cfRule type="cellIs" dxfId="915" priority="914" operator="equal">
      <formula>"Need Picks"</formula>
    </cfRule>
  </conditionalFormatting>
  <conditionalFormatting sqref="AH38">
    <cfRule type="cellIs" dxfId="914" priority="912" operator="equal">
      <formula>"Home"</formula>
    </cfRule>
    <cfRule type="cellIs" dxfId="913" priority="913" operator="equal">
      <formula>"Away"</formula>
    </cfRule>
  </conditionalFormatting>
  <conditionalFormatting sqref="AG38">
    <cfRule type="cellIs" dxfId="912" priority="911" operator="equal">
      <formula>"Need Picks"</formula>
    </cfRule>
  </conditionalFormatting>
  <conditionalFormatting sqref="AG38">
    <cfRule type="cellIs" dxfId="911" priority="909" operator="equal">
      <formula>"Home"</formula>
    </cfRule>
    <cfRule type="cellIs" dxfId="910" priority="910" operator="equal">
      <formula>"Away"</formula>
    </cfRule>
  </conditionalFormatting>
  <conditionalFormatting sqref="AE38:AG38">
    <cfRule type="cellIs" dxfId="909" priority="908" operator="equal">
      <formula>"Need Picks"</formula>
    </cfRule>
  </conditionalFormatting>
  <conditionalFormatting sqref="AE38:AG38">
    <cfRule type="cellIs" dxfId="908" priority="906" operator="equal">
      <formula>"Home"</formula>
    </cfRule>
    <cfRule type="cellIs" dxfId="907" priority="907" operator="equal">
      <formula>"Away"</formula>
    </cfRule>
  </conditionalFormatting>
  <conditionalFormatting sqref="AH38">
    <cfRule type="cellIs" dxfId="906" priority="905" operator="equal">
      <formula>"Need Picks"</formula>
    </cfRule>
  </conditionalFormatting>
  <conditionalFormatting sqref="AH38">
    <cfRule type="cellIs" dxfId="905" priority="903" operator="equal">
      <formula>"Home"</formula>
    </cfRule>
    <cfRule type="cellIs" dxfId="904" priority="904" operator="equal">
      <formula>"Away"</formula>
    </cfRule>
  </conditionalFormatting>
  <conditionalFormatting sqref="AL38:AM38">
    <cfRule type="cellIs" dxfId="903" priority="902" operator="equal">
      <formula>"Need Picks"</formula>
    </cfRule>
  </conditionalFormatting>
  <conditionalFormatting sqref="AL38:AM38">
    <cfRule type="cellIs" dxfId="902" priority="900" operator="equal">
      <formula>"Home"</formula>
    </cfRule>
    <cfRule type="cellIs" dxfId="901" priority="901" operator="equal">
      <formula>"Away"</formula>
    </cfRule>
  </conditionalFormatting>
  <conditionalFormatting sqref="AO38">
    <cfRule type="cellIs" dxfId="900" priority="899" operator="equal">
      <formula>"Need Picks"</formula>
    </cfRule>
  </conditionalFormatting>
  <conditionalFormatting sqref="AO38">
    <cfRule type="cellIs" dxfId="899" priority="897" operator="equal">
      <formula>"Home"</formula>
    </cfRule>
    <cfRule type="cellIs" dxfId="898" priority="898" operator="equal">
      <formula>"Away"</formula>
    </cfRule>
  </conditionalFormatting>
  <conditionalFormatting sqref="AN38">
    <cfRule type="cellIs" dxfId="897" priority="896" operator="equal">
      <formula>"Need Picks"</formula>
    </cfRule>
  </conditionalFormatting>
  <conditionalFormatting sqref="AN38">
    <cfRule type="cellIs" dxfId="896" priority="894" operator="equal">
      <formula>"Home"</formula>
    </cfRule>
    <cfRule type="cellIs" dxfId="895" priority="895" operator="equal">
      <formula>"Away"</formula>
    </cfRule>
  </conditionalFormatting>
  <conditionalFormatting sqref="AL38:AN38">
    <cfRule type="cellIs" dxfId="894" priority="893" operator="equal">
      <formula>"Need Picks"</formula>
    </cfRule>
  </conditionalFormatting>
  <conditionalFormatting sqref="AL38:AN38">
    <cfRule type="cellIs" dxfId="893" priority="891" operator="equal">
      <formula>"Home"</formula>
    </cfRule>
    <cfRule type="cellIs" dxfId="892" priority="892" operator="equal">
      <formula>"Away"</formula>
    </cfRule>
  </conditionalFormatting>
  <conditionalFormatting sqref="AO38">
    <cfRule type="cellIs" dxfId="891" priority="890" operator="equal">
      <formula>"Need Picks"</formula>
    </cfRule>
  </conditionalFormatting>
  <conditionalFormatting sqref="AO38">
    <cfRule type="cellIs" dxfId="890" priority="888" operator="equal">
      <formula>"Home"</formula>
    </cfRule>
    <cfRule type="cellIs" dxfId="889" priority="889" operator="equal">
      <formula>"Away"</formula>
    </cfRule>
  </conditionalFormatting>
  <conditionalFormatting sqref="C39 F39">
    <cfRule type="cellIs" dxfId="888" priority="887" operator="equal">
      <formula>"Need Picks"</formula>
    </cfRule>
  </conditionalFormatting>
  <conditionalFormatting sqref="C39 F39">
    <cfRule type="cellIs" dxfId="887" priority="885" operator="equal">
      <formula>"Home"</formula>
    </cfRule>
    <cfRule type="cellIs" dxfId="886" priority="886" operator="equal">
      <formula>"Away"</formula>
    </cfRule>
  </conditionalFormatting>
  <conditionalFormatting sqref="G39 D39">
    <cfRule type="cellIs" dxfId="885" priority="884" operator="equal">
      <formula>"Need Picks"</formula>
    </cfRule>
  </conditionalFormatting>
  <conditionalFormatting sqref="G39 D39">
    <cfRule type="cellIs" dxfId="884" priority="882" operator="equal">
      <formula>"Home"</formula>
    </cfRule>
    <cfRule type="cellIs" dxfId="883" priority="883" operator="equal">
      <formula>"Away"</formula>
    </cfRule>
  </conditionalFormatting>
  <conditionalFormatting sqref="E39">
    <cfRule type="cellIs" dxfId="882" priority="881" operator="equal">
      <formula>"Need Picks"</formula>
    </cfRule>
  </conditionalFormatting>
  <conditionalFormatting sqref="E39">
    <cfRule type="cellIs" dxfId="881" priority="879" operator="equal">
      <formula>"Home"</formula>
    </cfRule>
    <cfRule type="cellIs" dxfId="880" priority="880" operator="equal">
      <formula>"Away"</formula>
    </cfRule>
  </conditionalFormatting>
  <conditionalFormatting sqref="E39">
    <cfRule type="cellIs" dxfId="879" priority="878" operator="equal">
      <formula>"Need Picks"</formula>
    </cfRule>
  </conditionalFormatting>
  <conditionalFormatting sqref="E39">
    <cfRule type="cellIs" dxfId="878" priority="876" operator="equal">
      <formula>"Home"</formula>
    </cfRule>
    <cfRule type="cellIs" dxfId="877" priority="877" operator="equal">
      <formula>"Away"</formula>
    </cfRule>
  </conditionalFormatting>
  <conditionalFormatting sqref="F39">
    <cfRule type="cellIs" dxfId="876" priority="875" operator="equal">
      <formula>"Need Picks"</formula>
    </cfRule>
  </conditionalFormatting>
  <conditionalFormatting sqref="F39">
    <cfRule type="cellIs" dxfId="875" priority="873" operator="equal">
      <formula>"Home"</formula>
    </cfRule>
    <cfRule type="cellIs" dxfId="874" priority="874" operator="equal">
      <formula>"Away"</formula>
    </cfRule>
  </conditionalFormatting>
  <conditionalFormatting sqref="G39 D39">
    <cfRule type="cellIs" dxfId="873" priority="872" operator="equal">
      <formula>"Need Picks"</formula>
    </cfRule>
  </conditionalFormatting>
  <conditionalFormatting sqref="G39 D39">
    <cfRule type="cellIs" dxfId="872" priority="870" operator="equal">
      <formula>"Home"</formula>
    </cfRule>
    <cfRule type="cellIs" dxfId="871" priority="871" operator="equal">
      <formula>"Away"</formula>
    </cfRule>
  </conditionalFormatting>
  <conditionalFormatting sqref="O39 V39 AQ39 AJ39 AX39 BE39 BL39 BZ39">
    <cfRule type="cellIs" dxfId="870" priority="869" operator="equal">
      <formula>"Need Picks"</formula>
    </cfRule>
  </conditionalFormatting>
  <conditionalFormatting sqref="O39 V39 AQ39 AJ39 AX39 BE39 BL39 BZ39">
    <cfRule type="cellIs" dxfId="869" priority="867" operator="equal">
      <formula>"Home"</formula>
    </cfRule>
    <cfRule type="cellIs" dxfId="868" priority="868" operator="equal">
      <formula>"Away"</formula>
    </cfRule>
  </conditionalFormatting>
  <conditionalFormatting sqref="AC39">
    <cfRule type="cellIs" dxfId="867" priority="866" operator="equal">
      <formula>"Need Picks"</formula>
    </cfRule>
  </conditionalFormatting>
  <conditionalFormatting sqref="AC39">
    <cfRule type="cellIs" dxfId="866" priority="864" operator="equal">
      <formula>"Home"</formula>
    </cfRule>
    <cfRule type="cellIs" dxfId="865" priority="865" operator="equal">
      <formula>"Away"</formula>
    </cfRule>
  </conditionalFormatting>
  <conditionalFormatting sqref="AJ39 AQ39">
    <cfRule type="cellIs" dxfId="864" priority="863" operator="equal">
      <formula>"Need Picks"</formula>
    </cfRule>
  </conditionalFormatting>
  <conditionalFormatting sqref="AQ39">
    <cfRule type="cellIs" dxfId="863" priority="861" operator="equal">
      <formula>"Home"</formula>
    </cfRule>
    <cfRule type="cellIs" dxfId="862" priority="862" operator="equal">
      <formula>"Away"</formula>
    </cfRule>
  </conditionalFormatting>
  <conditionalFormatting sqref="P39 V39:W39">
    <cfRule type="cellIs" dxfId="861" priority="860" operator="equal">
      <formula>"Need Picks"</formula>
    </cfRule>
  </conditionalFormatting>
  <conditionalFormatting sqref="P39 V39:W39">
    <cfRule type="cellIs" dxfId="860" priority="858" operator="equal">
      <formula>"Home"</formula>
    </cfRule>
    <cfRule type="cellIs" dxfId="859" priority="859" operator="equal">
      <formula>"Away"</formula>
    </cfRule>
  </conditionalFormatting>
  <conditionalFormatting sqref="O39">
    <cfRule type="cellIs" dxfId="858" priority="857" operator="equal">
      <formula>"Need Picks"</formula>
    </cfRule>
  </conditionalFormatting>
  <conditionalFormatting sqref="O39">
    <cfRule type="cellIs" dxfId="857" priority="855" operator="equal">
      <formula>"Home"</formula>
    </cfRule>
    <cfRule type="cellIs" dxfId="856" priority="856" operator="equal">
      <formula>"Away"</formula>
    </cfRule>
  </conditionalFormatting>
  <conditionalFormatting sqref="AJ39">
    <cfRule type="cellIs" dxfId="855" priority="853" operator="equal">
      <formula>"Home"</formula>
    </cfRule>
    <cfRule type="cellIs" dxfId="854" priority="854" operator="equal">
      <formula>"Away"</formula>
    </cfRule>
  </conditionalFormatting>
  <conditionalFormatting sqref="AK39 AD39 W39 P39">
    <cfRule type="cellIs" dxfId="853" priority="852" operator="equal">
      <formula>"Need Picks"</formula>
    </cfRule>
  </conditionalFormatting>
  <conditionalFormatting sqref="AO39 AL39 AH39 AE39 AA39 T39 M39 J39 Q39 X39">
    <cfRule type="cellIs" dxfId="852" priority="851" operator="equal">
      <formula>"Need Picks"</formula>
    </cfRule>
  </conditionalFormatting>
  <conditionalFormatting sqref="AO39 AL39 AH39 AE39 AA39 T39 M39 J39 Q39 X39">
    <cfRule type="cellIs" dxfId="851" priority="849" operator="equal">
      <formula>"Home"</formula>
    </cfRule>
    <cfRule type="cellIs" dxfId="850" priority="850" operator="equal">
      <formula>"Away"</formula>
    </cfRule>
  </conditionalFormatting>
  <conditionalFormatting sqref="AP39 AM39 AI39 AF39 AB39 Y39 U39 R39 N39 K39">
    <cfRule type="cellIs" dxfId="849" priority="848" operator="equal">
      <formula>"Need Picks"</formula>
    </cfRule>
  </conditionalFormatting>
  <conditionalFormatting sqref="AP39 AM39 AI39 AF39 AB39 Y39 U39 R39 N39 K39">
    <cfRule type="cellIs" dxfId="848" priority="846" operator="equal">
      <formula>"Home"</formula>
    </cfRule>
    <cfRule type="cellIs" dxfId="847" priority="847" operator="equal">
      <formula>"Away"</formula>
    </cfRule>
  </conditionalFormatting>
  <conditionalFormatting sqref="AN39 AG39 Z39 S39 L39">
    <cfRule type="cellIs" dxfId="846" priority="845" operator="equal">
      <formula>"Need Picks"</formula>
    </cfRule>
  </conditionalFormatting>
  <conditionalFormatting sqref="AN39 AG39 Z39 S39 L39">
    <cfRule type="cellIs" dxfId="845" priority="843" operator="equal">
      <formula>"Home"</formula>
    </cfRule>
    <cfRule type="cellIs" dxfId="844" priority="844" operator="equal">
      <formula>"Away"</formula>
    </cfRule>
  </conditionalFormatting>
  <conditionalFormatting sqref="AN39 AG39 Z39 S39 L39">
    <cfRule type="cellIs" dxfId="843" priority="842" operator="equal">
      <formula>"Need Picks"</formula>
    </cfRule>
  </conditionalFormatting>
  <conditionalFormatting sqref="AN39 AG39 Z39 S39 L39">
    <cfRule type="cellIs" dxfId="842" priority="840" operator="equal">
      <formula>"Home"</formula>
    </cfRule>
    <cfRule type="cellIs" dxfId="841" priority="841" operator="equal">
      <formula>"Away"</formula>
    </cfRule>
  </conditionalFormatting>
  <conditionalFormatting sqref="AO39 AH39 AA39 T39 M39">
    <cfRule type="cellIs" dxfId="840" priority="839" operator="equal">
      <formula>"Need Picks"</formula>
    </cfRule>
  </conditionalFormatting>
  <conditionalFormatting sqref="AO39 AH39 AA39 T39 M39">
    <cfRule type="cellIs" dxfId="839" priority="837" operator="equal">
      <formula>"Home"</formula>
    </cfRule>
    <cfRule type="cellIs" dxfId="838" priority="838" operator="equal">
      <formula>"Away"</formula>
    </cfRule>
  </conditionalFormatting>
  <conditionalFormatting sqref="AP39 AM39 AI39 AF39 AB39 Y39 U39 R39 N39 K39">
    <cfRule type="cellIs" dxfId="837" priority="836" operator="equal">
      <formula>"Need Picks"</formula>
    </cfRule>
  </conditionalFormatting>
  <conditionalFormatting sqref="AP39 AM39 AI39 AF39 AB39 Y39 U39 R39 N39 K39">
    <cfRule type="cellIs" dxfId="836" priority="834" operator="equal">
      <formula>"Home"</formula>
    </cfRule>
    <cfRule type="cellIs" dxfId="835" priority="835" operator="equal">
      <formula>"Away"</formula>
    </cfRule>
  </conditionalFormatting>
  <conditionalFormatting sqref="AK39 AD39">
    <cfRule type="cellIs" dxfId="834" priority="833" operator="equal">
      <formula>"Need Picks"</formula>
    </cfRule>
  </conditionalFormatting>
  <conditionalFormatting sqref="AK39 AD39">
    <cfRule type="cellIs" dxfId="833" priority="831" operator="equal">
      <formula>"Home"</formula>
    </cfRule>
    <cfRule type="cellIs" dxfId="832" priority="832" operator="equal">
      <formula>"Away"</formula>
    </cfRule>
  </conditionalFormatting>
  <conditionalFormatting sqref="BS39">
    <cfRule type="cellIs" dxfId="831" priority="830" operator="equal">
      <formula>"Need Picks"</formula>
    </cfRule>
  </conditionalFormatting>
  <conditionalFormatting sqref="BS39">
    <cfRule type="cellIs" dxfId="830" priority="828" operator="equal">
      <formula>"Home"</formula>
    </cfRule>
    <cfRule type="cellIs" dxfId="829" priority="829" operator="equal">
      <formula>"Away"</formula>
    </cfRule>
  </conditionalFormatting>
  <conditionalFormatting sqref="BZ39">
    <cfRule type="cellIs" dxfId="828" priority="827" operator="equal">
      <formula>"Need Picks"</formula>
    </cfRule>
  </conditionalFormatting>
  <conditionalFormatting sqref="AR39 AY39 BF39 BL39:BM39">
    <cfRule type="cellIs" dxfId="827" priority="826" operator="equal">
      <formula>"Need Picks"</formula>
    </cfRule>
  </conditionalFormatting>
  <conditionalFormatting sqref="AR39 AY39 BF39 BL39:BM39">
    <cfRule type="cellIs" dxfId="826" priority="824" operator="equal">
      <formula>"Home"</formula>
    </cfRule>
    <cfRule type="cellIs" dxfId="825" priority="825" operator="equal">
      <formula>"Away"</formula>
    </cfRule>
  </conditionalFormatting>
  <conditionalFormatting sqref="BE39">
    <cfRule type="cellIs" dxfId="824" priority="823" operator="equal">
      <formula>"Need Picks"</formula>
    </cfRule>
  </conditionalFormatting>
  <conditionalFormatting sqref="BE39">
    <cfRule type="cellIs" dxfId="823" priority="821" operator="equal">
      <formula>"Home"</formula>
    </cfRule>
    <cfRule type="cellIs" dxfId="822" priority="822" operator="equal">
      <formula>"Away"</formula>
    </cfRule>
  </conditionalFormatting>
  <conditionalFormatting sqref="AR39 AX39">
    <cfRule type="cellIs" dxfId="821" priority="820" operator="equal">
      <formula>"Need Picks"</formula>
    </cfRule>
  </conditionalFormatting>
  <conditionalFormatting sqref="AX39">
    <cfRule type="cellIs" dxfId="820" priority="818" operator="equal">
      <formula>"Home"</formula>
    </cfRule>
    <cfRule type="cellIs" dxfId="819" priority="819" operator="equal">
      <formula>"Away"</formula>
    </cfRule>
  </conditionalFormatting>
  <conditionalFormatting sqref="BZ39">
    <cfRule type="cellIs" dxfId="818" priority="816" operator="equal">
      <formula>"Home"</formula>
    </cfRule>
    <cfRule type="cellIs" dxfId="817" priority="817" operator="equal">
      <formula>"Away"</formula>
    </cfRule>
  </conditionalFormatting>
  <conditionalFormatting sqref="AV39 AS39">
    <cfRule type="cellIs" dxfId="816" priority="815" operator="equal">
      <formula>"Need Picks"</formula>
    </cfRule>
  </conditionalFormatting>
  <conditionalFormatting sqref="AV39 AS39">
    <cfRule type="cellIs" dxfId="815" priority="813" operator="equal">
      <formula>"Home"</formula>
    </cfRule>
    <cfRule type="cellIs" dxfId="814" priority="814" operator="equal">
      <formula>"Away"</formula>
    </cfRule>
  </conditionalFormatting>
  <conditionalFormatting sqref="AW39 AT39">
    <cfRule type="cellIs" dxfId="813" priority="812" operator="equal">
      <formula>"Need Picks"</formula>
    </cfRule>
  </conditionalFormatting>
  <conditionalFormatting sqref="AW39 AT39">
    <cfRule type="cellIs" dxfId="812" priority="810" operator="equal">
      <formula>"Home"</formula>
    </cfRule>
    <cfRule type="cellIs" dxfId="811" priority="811" operator="equal">
      <formula>"Away"</formula>
    </cfRule>
  </conditionalFormatting>
  <conditionalFormatting sqref="AU39">
    <cfRule type="cellIs" dxfId="810" priority="809" operator="equal">
      <formula>"Need Picks"</formula>
    </cfRule>
  </conditionalFormatting>
  <conditionalFormatting sqref="AU39">
    <cfRule type="cellIs" dxfId="809" priority="807" operator="equal">
      <formula>"Home"</formula>
    </cfRule>
    <cfRule type="cellIs" dxfId="808" priority="808" operator="equal">
      <formula>"Away"</formula>
    </cfRule>
  </conditionalFormatting>
  <conditionalFormatting sqref="AU39">
    <cfRule type="cellIs" dxfId="807" priority="806" operator="equal">
      <formula>"Need Picks"</formula>
    </cfRule>
  </conditionalFormatting>
  <conditionalFormatting sqref="AU39">
    <cfRule type="cellIs" dxfId="806" priority="804" operator="equal">
      <formula>"Home"</formula>
    </cfRule>
    <cfRule type="cellIs" dxfId="805" priority="805" operator="equal">
      <formula>"Away"</formula>
    </cfRule>
  </conditionalFormatting>
  <conditionalFormatting sqref="AV39">
    <cfRule type="cellIs" dxfId="804" priority="803" operator="equal">
      <formula>"Need Picks"</formula>
    </cfRule>
  </conditionalFormatting>
  <conditionalFormatting sqref="AV39">
    <cfRule type="cellIs" dxfId="803" priority="801" operator="equal">
      <formula>"Home"</formula>
    </cfRule>
    <cfRule type="cellIs" dxfId="802" priority="802" operator="equal">
      <formula>"Away"</formula>
    </cfRule>
  </conditionalFormatting>
  <conditionalFormatting sqref="AW39 AT39">
    <cfRule type="cellIs" dxfId="801" priority="800" operator="equal">
      <formula>"Need Picks"</formula>
    </cfRule>
  </conditionalFormatting>
  <conditionalFormatting sqref="AW39 AT39">
    <cfRule type="cellIs" dxfId="800" priority="798" operator="equal">
      <formula>"Home"</formula>
    </cfRule>
    <cfRule type="cellIs" dxfId="799" priority="799" operator="equal">
      <formula>"Away"</formula>
    </cfRule>
  </conditionalFormatting>
  <conditionalFormatting sqref="CA39 BT39 BM39 BF39 AY39">
    <cfRule type="cellIs" dxfId="798" priority="797" operator="equal">
      <formula>"Need Picks"</formula>
    </cfRule>
  </conditionalFormatting>
  <conditionalFormatting sqref="CE39 CB39 BX39 BU39 BQ39 BN39 BJ39 BG39 BC39 AZ39">
    <cfRule type="cellIs" dxfId="797" priority="796" operator="equal">
      <formula>"Need Picks"</formula>
    </cfRule>
  </conditionalFormatting>
  <conditionalFormatting sqref="CE39 CB39 BX39 BU39 BQ39 BN39 BJ39 BG39 BC39 AZ39">
    <cfRule type="cellIs" dxfId="796" priority="794" operator="equal">
      <formula>"Home"</formula>
    </cfRule>
    <cfRule type="cellIs" dxfId="795" priority="795" operator="equal">
      <formula>"Away"</formula>
    </cfRule>
  </conditionalFormatting>
  <conditionalFormatting sqref="CF39 CC39 BY39 BV39 BR39 BO39 BK39 BH39 BD39 BA39">
    <cfRule type="cellIs" dxfId="794" priority="793" operator="equal">
      <formula>"Need Picks"</formula>
    </cfRule>
  </conditionalFormatting>
  <conditionalFormatting sqref="CF39 CC39 BY39 BV39 BR39 BO39 BK39 BH39 BD39 BA39">
    <cfRule type="cellIs" dxfId="793" priority="791" operator="equal">
      <formula>"Home"</formula>
    </cfRule>
    <cfRule type="cellIs" dxfId="792" priority="792" operator="equal">
      <formula>"Away"</formula>
    </cfRule>
  </conditionalFormatting>
  <conditionalFormatting sqref="CD39 BW39 BP39 BI39 BB39">
    <cfRule type="cellIs" dxfId="791" priority="790" operator="equal">
      <formula>"Need Picks"</formula>
    </cfRule>
  </conditionalFormatting>
  <conditionalFormatting sqref="CD39 BW39 BP39 BI39 BB39">
    <cfRule type="cellIs" dxfId="790" priority="788" operator="equal">
      <formula>"Home"</formula>
    </cfRule>
    <cfRule type="cellIs" dxfId="789" priority="789" operator="equal">
      <formula>"Away"</formula>
    </cfRule>
  </conditionalFormatting>
  <conditionalFormatting sqref="CD39 BW39 BP39 BI39 BB39">
    <cfRule type="cellIs" dxfId="788" priority="787" operator="equal">
      <formula>"Need Picks"</formula>
    </cfRule>
  </conditionalFormatting>
  <conditionalFormatting sqref="CD39 BW39 BP39 BI39 BB39">
    <cfRule type="cellIs" dxfId="787" priority="785" operator="equal">
      <formula>"Home"</formula>
    </cfRule>
    <cfRule type="cellIs" dxfId="786" priority="786" operator="equal">
      <formula>"Away"</formula>
    </cfRule>
  </conditionalFormatting>
  <conditionalFormatting sqref="CE39 BX39 BQ39 BJ39 BC39">
    <cfRule type="cellIs" dxfId="785" priority="784" operator="equal">
      <formula>"Need Picks"</formula>
    </cfRule>
  </conditionalFormatting>
  <conditionalFormatting sqref="CE39 BX39 BQ39 BJ39 BC39">
    <cfRule type="cellIs" dxfId="784" priority="782" operator="equal">
      <formula>"Home"</formula>
    </cfRule>
    <cfRule type="cellIs" dxfId="783" priority="783" operator="equal">
      <formula>"Away"</formula>
    </cfRule>
  </conditionalFormatting>
  <conditionalFormatting sqref="CF39 CC39 BY39 BV39 BR39 BO39 BK39 BH39 BD39 BA39">
    <cfRule type="cellIs" dxfId="782" priority="781" operator="equal">
      <formula>"Need Picks"</formula>
    </cfRule>
  </conditionalFormatting>
  <conditionalFormatting sqref="CF39 CC39 BY39 BV39 BR39 BO39 BK39 BH39 BD39 BA39">
    <cfRule type="cellIs" dxfId="781" priority="779" operator="equal">
      <formula>"Home"</formula>
    </cfRule>
    <cfRule type="cellIs" dxfId="780" priority="780" operator="equal">
      <formula>"Away"</formula>
    </cfRule>
  </conditionalFormatting>
  <conditionalFormatting sqref="CA39 BT39">
    <cfRule type="cellIs" dxfId="779" priority="778" operator="equal">
      <formula>"Need Picks"</formula>
    </cfRule>
  </conditionalFormatting>
  <conditionalFormatting sqref="CA39 BT39">
    <cfRule type="cellIs" dxfId="778" priority="776" operator="equal">
      <formula>"Home"</formula>
    </cfRule>
    <cfRule type="cellIs" dxfId="777" priority="777" operator="equal">
      <formula>"Away"</formula>
    </cfRule>
  </conditionalFormatting>
  <conditionalFormatting sqref="BC40 AE40">
    <cfRule type="cellIs" dxfId="776" priority="775" operator="equal">
      <formula>"Charlotte"</formula>
    </cfRule>
  </conditionalFormatting>
  <conditionalFormatting sqref="C40:E40 AC40 K40:O40 G40:I40">
    <cfRule type="cellIs" dxfId="775" priority="774" operator="equal">
      <formula>"Need Picks"</formula>
    </cfRule>
  </conditionalFormatting>
  <conditionalFormatting sqref="C40:E40 AC40 K40:O40 G40:I40">
    <cfRule type="cellIs" dxfId="774" priority="772" operator="equal">
      <formula>"Home"</formula>
    </cfRule>
    <cfRule type="cellIs" dxfId="773" priority="773" operator="equal">
      <formula>"Away"</formula>
    </cfRule>
  </conditionalFormatting>
  <conditionalFormatting sqref="AX40">
    <cfRule type="cellIs" dxfId="772" priority="771" operator="equal">
      <formula>"Need Picks"</formula>
    </cfRule>
  </conditionalFormatting>
  <conditionalFormatting sqref="AX40">
    <cfRule type="cellIs" dxfId="771" priority="769" operator="equal">
      <formula>"Home"</formula>
    </cfRule>
    <cfRule type="cellIs" dxfId="770" priority="770" operator="equal">
      <formula>"Away"</formula>
    </cfRule>
  </conditionalFormatting>
  <conditionalFormatting sqref="P40:W40 Y40:Z40 AB40">
    <cfRule type="cellIs" dxfId="769" priority="768" operator="equal">
      <formula>"Need Picks"</formula>
    </cfRule>
  </conditionalFormatting>
  <conditionalFormatting sqref="Q40:W40 Y40:Z40 AB40">
    <cfRule type="cellIs" dxfId="768" priority="766" operator="equal">
      <formula>"Home"</formula>
    </cfRule>
    <cfRule type="cellIs" dxfId="767" priority="767" operator="equal">
      <formula>"Away"</formula>
    </cfRule>
  </conditionalFormatting>
  <conditionalFormatting sqref="AK40 AM40:AN40 AP40:AW40">
    <cfRule type="cellIs" dxfId="766" priority="765" operator="equal">
      <formula>"Need Picks"</formula>
    </cfRule>
  </conditionalFormatting>
  <conditionalFormatting sqref="AM40:AN40 AP40:AW40">
    <cfRule type="cellIs" dxfId="765" priority="763" operator="equal">
      <formula>"Home"</formula>
    </cfRule>
    <cfRule type="cellIs" dxfId="764" priority="764" operator="equal">
      <formula>"Away"</formula>
    </cfRule>
  </conditionalFormatting>
  <conditionalFormatting sqref="BM40 AY40 BA40:BK40 BO40:BR40">
    <cfRule type="cellIs" dxfId="763" priority="762" operator="equal">
      <formula>"Need Picks"</formula>
    </cfRule>
  </conditionalFormatting>
  <conditionalFormatting sqref="BM40 BA40:BK40 BO40:BR40">
    <cfRule type="cellIs" dxfId="762" priority="760" operator="equal">
      <formula>"Home"</formula>
    </cfRule>
    <cfRule type="cellIs" dxfId="761" priority="761" operator="equal">
      <formula>"Away"</formula>
    </cfRule>
  </conditionalFormatting>
  <conditionalFormatting sqref="CA40 BT40:BY40 CC40:CE40">
    <cfRule type="cellIs" dxfId="760" priority="759" operator="equal">
      <formula>"Need Picks"</formula>
    </cfRule>
  </conditionalFormatting>
  <conditionalFormatting sqref="CA40 BT40:BY40 CC40:CE40">
    <cfRule type="cellIs" dxfId="759" priority="757" operator="equal">
      <formula>"Home"</formula>
    </cfRule>
    <cfRule type="cellIs" dxfId="758" priority="758" operator="equal">
      <formula>"Away"</formula>
    </cfRule>
  </conditionalFormatting>
  <conditionalFormatting sqref="AD40:AJ40">
    <cfRule type="cellIs" dxfId="757" priority="756" operator="equal">
      <formula>"Need Picks"</formula>
    </cfRule>
  </conditionalFormatting>
  <conditionalFormatting sqref="AE40:AJ40">
    <cfRule type="cellIs" dxfId="756" priority="754" operator="equal">
      <formula>"Home"</formula>
    </cfRule>
    <cfRule type="cellIs" dxfId="755" priority="755" operator="equal">
      <formula>"Away"</formula>
    </cfRule>
  </conditionalFormatting>
  <conditionalFormatting sqref="AC55">
    <cfRule type="cellIs" dxfId="754" priority="753" operator="equal">
      <formula>"Need Picks"</formula>
    </cfRule>
  </conditionalFormatting>
  <conditionalFormatting sqref="AC55">
    <cfRule type="cellIs" dxfId="753" priority="751" operator="equal">
      <formula>"Home"</formula>
    </cfRule>
    <cfRule type="cellIs" dxfId="752" priority="752" operator="equal">
      <formula>"Away"</formula>
    </cfRule>
  </conditionalFormatting>
  <conditionalFormatting sqref="AO53">
    <cfRule type="cellIs" dxfId="751" priority="750" operator="equal">
      <formula>"Need Picks"</formula>
    </cfRule>
  </conditionalFormatting>
  <conditionalFormatting sqref="AO53">
    <cfRule type="cellIs" dxfId="750" priority="748" operator="equal">
      <formula>"Home"</formula>
    </cfRule>
    <cfRule type="cellIs" dxfId="749" priority="749" operator="equal">
      <formula>"Away"</formula>
    </cfRule>
  </conditionalFormatting>
  <conditionalFormatting sqref="AN53">
    <cfRule type="cellIs" dxfId="748" priority="747" operator="equal">
      <formula>"Need Picks"</formula>
    </cfRule>
  </conditionalFormatting>
  <conditionalFormatting sqref="AN53">
    <cfRule type="cellIs" dxfId="747" priority="745" operator="equal">
      <formula>"Home"</formula>
    </cfRule>
    <cfRule type="cellIs" dxfId="746" priority="746" operator="equal">
      <formula>"Away"</formula>
    </cfRule>
  </conditionalFormatting>
  <conditionalFormatting sqref="BE55 AX55">
    <cfRule type="cellIs" dxfId="745" priority="744" operator="equal">
      <formula>"Need Picks"</formula>
    </cfRule>
  </conditionalFormatting>
  <conditionalFormatting sqref="BE55 AX55">
    <cfRule type="cellIs" dxfId="744" priority="742" operator="equal">
      <formula>"Home"</formula>
    </cfRule>
    <cfRule type="cellIs" dxfId="743" priority="743" operator="equal">
      <formula>"Away"</formula>
    </cfRule>
  </conditionalFormatting>
  <conditionalFormatting sqref="C57:H57 AC57">
    <cfRule type="cellIs" dxfId="742" priority="741" operator="equal">
      <formula>"Need Picks"</formula>
    </cfRule>
  </conditionalFormatting>
  <conditionalFormatting sqref="C57:H57 AC57">
    <cfRule type="cellIs" dxfId="741" priority="739" operator="equal">
      <formula>"Home"</formula>
    </cfRule>
    <cfRule type="cellIs" dxfId="740" priority="740" operator="equal">
      <formula>"Away"</formula>
    </cfRule>
  </conditionalFormatting>
  <conditionalFormatting sqref="AX57">
    <cfRule type="cellIs" dxfId="739" priority="738" operator="equal">
      <formula>"Need Picks"</formula>
    </cfRule>
  </conditionalFormatting>
  <conditionalFormatting sqref="AX57">
    <cfRule type="cellIs" dxfId="738" priority="736" operator="equal">
      <formula>"Home"</formula>
    </cfRule>
    <cfRule type="cellIs" dxfId="737" priority="737" operator="equal">
      <formula>"Away"</formula>
    </cfRule>
  </conditionalFormatting>
  <conditionalFormatting sqref="AQ57">
    <cfRule type="cellIs" dxfId="736" priority="735" operator="equal">
      <formula>"Need Picks"</formula>
    </cfRule>
  </conditionalFormatting>
  <conditionalFormatting sqref="AQ57">
    <cfRule type="cellIs" dxfId="735" priority="733" operator="equal">
      <formula>"Home"</formula>
    </cfRule>
    <cfRule type="cellIs" dxfId="734" priority="734" operator="equal">
      <formula>"Away"</formula>
    </cfRule>
  </conditionalFormatting>
  <conditionalFormatting sqref="BE57">
    <cfRule type="cellIs" dxfId="733" priority="732" operator="equal">
      <formula>"Need Picks"</formula>
    </cfRule>
  </conditionalFormatting>
  <conditionalFormatting sqref="BE57">
    <cfRule type="cellIs" dxfId="732" priority="730" operator="equal">
      <formula>"Home"</formula>
    </cfRule>
    <cfRule type="cellIs" dxfId="731" priority="731" operator="equal">
      <formula>"Away"</formula>
    </cfRule>
  </conditionalFormatting>
  <conditionalFormatting sqref="AN55 AU55 BB55 BB57 AU57 AN57">
    <cfRule type="cellIs" dxfId="730" priority="723" operator="equal">
      <formula>"Need Picks"</formula>
    </cfRule>
  </conditionalFormatting>
  <conditionalFormatting sqref="AN55 AU55 BB55 BB57 AU57 AN57">
    <cfRule type="cellIs" dxfId="729" priority="721" operator="equal">
      <formula>"Home"</formula>
    </cfRule>
    <cfRule type="cellIs" dxfId="728" priority="722" operator="equal">
      <formula>"Away"</formula>
    </cfRule>
  </conditionalFormatting>
  <conditionalFormatting sqref="AO55 AV55 BC55 BC57 AO57">
    <cfRule type="cellIs" dxfId="727" priority="726" operator="equal">
      <formula>"Need Picks"</formula>
    </cfRule>
  </conditionalFormatting>
  <conditionalFormatting sqref="AO55 AV55 BC55 BC57 AO57">
    <cfRule type="cellIs" dxfId="726" priority="724" operator="equal">
      <formula>"Home"</formula>
    </cfRule>
    <cfRule type="cellIs" dxfId="725" priority="725" operator="equal">
      <formula>"Away"</formula>
    </cfRule>
  </conditionalFormatting>
  <conditionalFormatting sqref="AK55:AM55 AP55 AR55:AT55 AW55 AY55:BA55 BD55 BD57 AY57:BA57 AW57 AR57:AT57 AP57 AK57:AM57">
    <cfRule type="cellIs" dxfId="724" priority="729" operator="equal">
      <formula>"Need Picks"</formula>
    </cfRule>
  </conditionalFormatting>
  <conditionalFormatting sqref="AK55:AM55 AP55 AR55:AT55 AW55 AY55:BA55 BD55 BD57 AY57:BA57 AW57 AR57:AT57 AP57 AK57:AM57">
    <cfRule type="cellIs" dxfId="723" priority="727" operator="equal">
      <formula>"Home"</formula>
    </cfRule>
    <cfRule type="cellIs" dxfId="722" priority="728" operator="equal">
      <formula>"Away"</formula>
    </cfRule>
  </conditionalFormatting>
  <conditionalFormatting sqref="V55 O55">
    <cfRule type="cellIs" dxfId="721" priority="720" operator="equal">
      <formula>"Need Picks"</formula>
    </cfRule>
  </conditionalFormatting>
  <conditionalFormatting sqref="V55 O55">
    <cfRule type="cellIs" dxfId="720" priority="718" operator="equal">
      <formula>"Home"</formula>
    </cfRule>
    <cfRule type="cellIs" dxfId="719" priority="719" operator="equal">
      <formula>"Away"</formula>
    </cfRule>
  </conditionalFormatting>
  <conditionalFormatting sqref="O57 V57">
    <cfRule type="cellIs" dxfId="718" priority="717" operator="equal">
      <formula>"Need Picks"</formula>
    </cfRule>
  </conditionalFormatting>
  <conditionalFormatting sqref="O57 V57">
    <cfRule type="cellIs" dxfId="717" priority="715" operator="equal">
      <formula>"Home"</formula>
    </cfRule>
    <cfRule type="cellIs" dxfId="716" priority="716" operator="equal">
      <formula>"Away"</formula>
    </cfRule>
  </conditionalFormatting>
  <conditionalFormatting sqref="S55 Z55 Z57 S57">
    <cfRule type="cellIs" dxfId="715" priority="708" operator="equal">
      <formula>"Need Picks"</formula>
    </cfRule>
  </conditionalFormatting>
  <conditionalFormatting sqref="S55 Z55 Z57 S57">
    <cfRule type="cellIs" dxfId="714" priority="706" operator="equal">
      <formula>"Home"</formula>
    </cfRule>
    <cfRule type="cellIs" dxfId="713" priority="707" operator="equal">
      <formula>"Away"</formula>
    </cfRule>
  </conditionalFormatting>
  <conditionalFormatting sqref="I55:K55 N55 N57 I57 K57">
    <cfRule type="cellIs" dxfId="712" priority="705" operator="equal">
      <formula>"Need Picks"</formula>
    </cfRule>
  </conditionalFormatting>
  <conditionalFormatting sqref="I55:K55 N55 N57 I57 K57">
    <cfRule type="cellIs" dxfId="711" priority="703" operator="equal">
      <formula>"Home"</formula>
    </cfRule>
    <cfRule type="cellIs" dxfId="710" priority="704" operator="equal">
      <formula>"Away"</formula>
    </cfRule>
  </conditionalFormatting>
  <conditionalFormatting sqref="M55 M57">
    <cfRule type="cellIs" dxfId="709" priority="702" operator="equal">
      <formula>"Need Picks"</formula>
    </cfRule>
  </conditionalFormatting>
  <conditionalFormatting sqref="M55 M57">
    <cfRule type="cellIs" dxfId="708" priority="700" operator="equal">
      <formula>"Home"</formula>
    </cfRule>
    <cfRule type="cellIs" dxfId="707" priority="701" operator="equal">
      <formula>"Away"</formula>
    </cfRule>
  </conditionalFormatting>
  <conditionalFormatting sqref="T55 AA55 T57">
    <cfRule type="cellIs" dxfId="706" priority="711" operator="equal">
      <formula>"Need Picks"</formula>
    </cfRule>
  </conditionalFormatting>
  <conditionalFormatting sqref="T55 AA55 T57">
    <cfRule type="cellIs" dxfId="705" priority="709" operator="equal">
      <formula>"Home"</formula>
    </cfRule>
    <cfRule type="cellIs" dxfId="704" priority="710" operator="equal">
      <formula>"Away"</formula>
    </cfRule>
  </conditionalFormatting>
  <conditionalFormatting sqref="P55:R55 U55 W55:Y55 AB55 AB57 W57 U57 P57:R57 Y57">
    <cfRule type="cellIs" dxfId="703" priority="714" operator="equal">
      <formula>"Need Picks"</formula>
    </cfRule>
  </conditionalFormatting>
  <conditionalFormatting sqref="P55:R55 U55 W55:Y55 AB55 AB57 W57 U57 P57:R57 Y57">
    <cfRule type="cellIs" dxfId="702" priority="712" operator="equal">
      <formula>"Home"</formula>
    </cfRule>
    <cfRule type="cellIs" dxfId="701" priority="713" operator="equal">
      <formula>"Away"</formula>
    </cfRule>
  </conditionalFormatting>
  <conditionalFormatting sqref="L55 L57">
    <cfRule type="cellIs" dxfId="700" priority="699" operator="equal">
      <formula>"Need Picks"</formula>
    </cfRule>
  </conditionalFormatting>
  <conditionalFormatting sqref="L55 L57">
    <cfRule type="cellIs" dxfId="699" priority="697" operator="equal">
      <formula>"Home"</formula>
    </cfRule>
    <cfRule type="cellIs" dxfId="698" priority="698" operator="equal">
      <formula>"Away"</formula>
    </cfRule>
  </conditionalFormatting>
  <conditionalFormatting sqref="BJ53">
    <cfRule type="cellIs" dxfId="697" priority="696" operator="equal">
      <formula>"Need Picks"</formula>
    </cfRule>
  </conditionalFormatting>
  <conditionalFormatting sqref="BJ53">
    <cfRule type="cellIs" dxfId="696" priority="694" operator="equal">
      <formula>"Home"</formula>
    </cfRule>
    <cfRule type="cellIs" dxfId="695" priority="695" operator="equal">
      <formula>"Away"</formula>
    </cfRule>
  </conditionalFormatting>
  <conditionalFormatting sqref="BI53">
    <cfRule type="cellIs" dxfId="694" priority="693" operator="equal">
      <formula>"Need Picks"</formula>
    </cfRule>
  </conditionalFormatting>
  <conditionalFormatting sqref="BI53">
    <cfRule type="cellIs" dxfId="693" priority="691" operator="equal">
      <formula>"Home"</formula>
    </cfRule>
    <cfRule type="cellIs" dxfId="692" priority="692" operator="equal">
      <formula>"Away"</formula>
    </cfRule>
  </conditionalFormatting>
  <conditionalFormatting sqref="BJ55 BJ57">
    <cfRule type="cellIs" dxfId="691" priority="687" operator="equal">
      <formula>"Need Picks"</formula>
    </cfRule>
  </conditionalFormatting>
  <conditionalFormatting sqref="BJ55 BJ57">
    <cfRule type="cellIs" dxfId="690" priority="685" operator="equal">
      <formula>"Home"</formula>
    </cfRule>
    <cfRule type="cellIs" dxfId="689" priority="686" operator="equal">
      <formula>"Away"</formula>
    </cfRule>
  </conditionalFormatting>
  <conditionalFormatting sqref="BI55 BI57">
    <cfRule type="cellIs" dxfId="688" priority="684" operator="equal">
      <formula>"Need Picks"</formula>
    </cfRule>
  </conditionalFormatting>
  <conditionalFormatting sqref="BI55 BI57">
    <cfRule type="cellIs" dxfId="687" priority="682" operator="equal">
      <formula>"Home"</formula>
    </cfRule>
    <cfRule type="cellIs" dxfId="686" priority="683" operator="equal">
      <formula>"Away"</formula>
    </cfRule>
  </conditionalFormatting>
  <conditionalFormatting sqref="BF55:BH55 BK55 BK57 BF57:BH57">
    <cfRule type="cellIs" dxfId="685" priority="690" operator="equal">
      <formula>"Need Picks"</formula>
    </cfRule>
  </conditionalFormatting>
  <conditionalFormatting sqref="BF55:BH55 BK55 BK57 BF57:BH57">
    <cfRule type="cellIs" dxfId="684" priority="688" operator="equal">
      <formula>"Home"</formula>
    </cfRule>
    <cfRule type="cellIs" dxfId="683" priority="689" operator="equal">
      <formula>"Away"</formula>
    </cfRule>
  </conditionalFormatting>
  <conditionalFormatting sqref="AH53">
    <cfRule type="cellIs" dxfId="682" priority="681" operator="equal">
      <formula>"Need Picks"</formula>
    </cfRule>
  </conditionalFormatting>
  <conditionalFormatting sqref="AH53">
    <cfRule type="cellIs" dxfId="681" priority="679" operator="equal">
      <formula>"Home"</formula>
    </cfRule>
    <cfRule type="cellIs" dxfId="680" priority="680" operator="equal">
      <formula>"Away"</formula>
    </cfRule>
  </conditionalFormatting>
  <conditionalFormatting sqref="AG53">
    <cfRule type="cellIs" dxfId="679" priority="678" operator="equal">
      <formula>"Need Picks"</formula>
    </cfRule>
  </conditionalFormatting>
  <conditionalFormatting sqref="AG53">
    <cfRule type="cellIs" dxfId="678" priority="676" operator="equal">
      <formula>"Home"</formula>
    </cfRule>
    <cfRule type="cellIs" dxfId="677" priority="677" operator="equal">
      <formula>"Away"</formula>
    </cfRule>
  </conditionalFormatting>
  <conditionalFormatting sqref="AJ57">
    <cfRule type="cellIs" dxfId="676" priority="675" operator="equal">
      <formula>"Need Picks"</formula>
    </cfRule>
  </conditionalFormatting>
  <conditionalFormatting sqref="AJ57">
    <cfRule type="cellIs" dxfId="675" priority="673" operator="equal">
      <formula>"Home"</formula>
    </cfRule>
    <cfRule type="cellIs" dxfId="674" priority="674" operator="equal">
      <formula>"Away"</formula>
    </cfRule>
  </conditionalFormatting>
  <conditionalFormatting sqref="AG55 AG57">
    <cfRule type="cellIs" dxfId="673" priority="666" operator="equal">
      <formula>"Need Picks"</formula>
    </cfRule>
  </conditionalFormatting>
  <conditionalFormatting sqref="AG55 AG57">
    <cfRule type="cellIs" dxfId="672" priority="664" operator="equal">
      <formula>"Home"</formula>
    </cfRule>
    <cfRule type="cellIs" dxfId="671" priority="665" operator="equal">
      <formula>"Away"</formula>
    </cfRule>
  </conditionalFormatting>
  <conditionalFormatting sqref="AH55 AH57">
    <cfRule type="cellIs" dxfId="670" priority="669" operator="equal">
      <formula>"Need Picks"</formula>
    </cfRule>
  </conditionalFormatting>
  <conditionalFormatting sqref="AH55 AH57">
    <cfRule type="cellIs" dxfId="669" priority="667" operator="equal">
      <formula>"Home"</formula>
    </cfRule>
    <cfRule type="cellIs" dxfId="668" priority="668" operator="equal">
      <formula>"Away"</formula>
    </cfRule>
  </conditionalFormatting>
  <conditionalFormatting sqref="AD55:AF55 AI55 AI57 AD57:AF57">
    <cfRule type="cellIs" dxfId="667" priority="672" operator="equal">
      <formula>"Need Picks"</formula>
    </cfRule>
  </conditionalFormatting>
  <conditionalFormatting sqref="AD55:AF55 AI55 AI57 AD57:AF57">
    <cfRule type="cellIs" dxfId="666" priority="670" operator="equal">
      <formula>"Home"</formula>
    </cfRule>
    <cfRule type="cellIs" dxfId="665" priority="671" operator="equal">
      <formula>"Away"</formula>
    </cfRule>
  </conditionalFormatting>
  <conditionalFormatting sqref="AL53:AM53">
    <cfRule type="cellIs" dxfId="664" priority="663" operator="equal">
      <formula>"Need Picks"</formula>
    </cfRule>
  </conditionalFormatting>
  <conditionalFormatting sqref="AL53:AM53">
    <cfRule type="cellIs" dxfId="663" priority="661" operator="equal">
      <formula>"Home"</formula>
    </cfRule>
    <cfRule type="cellIs" dxfId="662" priority="662" operator="equal">
      <formula>"Away"</formula>
    </cfRule>
  </conditionalFormatting>
  <conditionalFormatting sqref="BG53:BH53">
    <cfRule type="cellIs" dxfId="661" priority="660" operator="equal">
      <formula>"Need Picks"</formula>
    </cfRule>
  </conditionalFormatting>
  <conditionalFormatting sqref="BG53:BH53">
    <cfRule type="cellIs" dxfId="660" priority="658" operator="equal">
      <formula>"Home"</formula>
    </cfRule>
    <cfRule type="cellIs" dxfId="659" priority="659" operator="equal">
      <formula>"Away"</formula>
    </cfRule>
  </conditionalFormatting>
  <conditionalFormatting sqref="AW53:BB53 AR53:AU53 BD53:BF53">
    <cfRule type="cellIs" dxfId="658" priority="657" operator="equal">
      <formula>"Need Picks"</formula>
    </cfRule>
  </conditionalFormatting>
  <conditionalFormatting sqref="AW53:BB53 AR53:AU53 BD53:BF53">
    <cfRule type="cellIs" dxfId="657" priority="655" operator="equal">
      <formula>"Home"</formula>
    </cfRule>
    <cfRule type="cellIs" dxfId="656" priority="656" operator="equal">
      <formula>"Away"</formula>
    </cfRule>
  </conditionalFormatting>
  <conditionalFormatting sqref="AV53">
    <cfRule type="cellIs" dxfId="655" priority="654" operator="equal">
      <formula>"Need Picks"</formula>
    </cfRule>
  </conditionalFormatting>
  <conditionalFormatting sqref="AV53">
    <cfRule type="cellIs" dxfId="654" priority="652" operator="equal">
      <formula>"Home"</formula>
    </cfRule>
    <cfRule type="cellIs" dxfId="653" priority="653" operator="equal">
      <formula>"Away"</formula>
    </cfRule>
  </conditionalFormatting>
  <conditionalFormatting sqref="BC53">
    <cfRule type="cellIs" dxfId="652" priority="651" operator="equal">
      <formula>"Need Picks"</formula>
    </cfRule>
  </conditionalFormatting>
  <conditionalFormatting sqref="BC53">
    <cfRule type="cellIs" dxfId="651" priority="649" operator="equal">
      <formula>"Home"</formula>
    </cfRule>
    <cfRule type="cellIs" dxfId="650" priority="650" operator="equal">
      <formula>"Away"</formula>
    </cfRule>
  </conditionalFormatting>
  <conditionalFormatting sqref="I53:W53 AB53:AC53">
    <cfRule type="cellIs" dxfId="649" priority="648" operator="equal">
      <formula>"Need Picks"</formula>
    </cfRule>
  </conditionalFormatting>
  <conditionalFormatting sqref="J53:W53 AB53:AC53">
    <cfRule type="cellIs" dxfId="648" priority="646" operator="equal">
      <formula>"Home"</formula>
    </cfRule>
    <cfRule type="cellIs" dxfId="647" priority="647" operator="equal">
      <formula>"Away"</formula>
    </cfRule>
  </conditionalFormatting>
  <conditionalFormatting sqref="AE53:AF53">
    <cfRule type="cellIs" dxfId="646" priority="645" operator="equal">
      <formula>"Need Picks"</formula>
    </cfRule>
  </conditionalFormatting>
  <conditionalFormatting sqref="AE53:AF53">
    <cfRule type="cellIs" dxfId="645" priority="643" operator="equal">
      <formula>"Home"</formula>
    </cfRule>
    <cfRule type="cellIs" dxfId="644" priority="644" operator="equal">
      <formula>"Away"</formula>
    </cfRule>
  </conditionalFormatting>
  <conditionalFormatting sqref="U53:V53 P53">
    <cfRule type="cellIs" dxfId="643" priority="642" operator="equal">
      <formula>"Need Picks"</formula>
    </cfRule>
  </conditionalFormatting>
  <conditionalFormatting sqref="U53:V53 P53">
    <cfRule type="cellIs" dxfId="642" priority="640" operator="equal">
      <formula>"Home"</formula>
    </cfRule>
    <cfRule type="cellIs" dxfId="641" priority="641" operator="equal">
      <formula>"Away"</formula>
    </cfRule>
  </conditionalFormatting>
  <conditionalFormatting sqref="Q53:R53">
    <cfRule type="cellIs" dxfId="640" priority="639" operator="equal">
      <formula>"Need Picks"</formula>
    </cfRule>
  </conditionalFormatting>
  <conditionalFormatting sqref="Q53:R53">
    <cfRule type="cellIs" dxfId="639" priority="637" operator="equal">
      <formula>"Home"</formula>
    </cfRule>
    <cfRule type="cellIs" dxfId="638" priority="638" operator="equal">
      <formula>"Away"</formula>
    </cfRule>
  </conditionalFormatting>
  <conditionalFormatting sqref="T53">
    <cfRule type="cellIs" dxfId="637" priority="636" operator="equal">
      <formula>"Need Picks"</formula>
    </cfRule>
  </conditionalFormatting>
  <conditionalFormatting sqref="T53">
    <cfRule type="cellIs" dxfId="636" priority="634" operator="equal">
      <formula>"Home"</formula>
    </cfRule>
    <cfRule type="cellIs" dxfId="635" priority="635" operator="equal">
      <formula>"Away"</formula>
    </cfRule>
  </conditionalFormatting>
  <conditionalFormatting sqref="S53">
    <cfRule type="cellIs" dxfId="634" priority="633" operator="equal">
      <formula>"Need Picks"</formula>
    </cfRule>
  </conditionalFormatting>
  <conditionalFormatting sqref="S53">
    <cfRule type="cellIs" dxfId="633" priority="631" operator="equal">
      <formula>"Home"</formula>
    </cfRule>
    <cfRule type="cellIs" dxfId="632" priority="632" operator="equal">
      <formula>"Away"</formula>
    </cfRule>
  </conditionalFormatting>
  <conditionalFormatting sqref="AB53:AG53 W53 AI53:AK53">
    <cfRule type="cellIs" dxfId="631" priority="630" operator="equal">
      <formula>"Need Picks"</formula>
    </cfRule>
  </conditionalFormatting>
  <conditionalFormatting sqref="AB53:AG53 W53 AI53:AK53">
    <cfRule type="cellIs" dxfId="630" priority="628" operator="equal">
      <formula>"Home"</formula>
    </cfRule>
    <cfRule type="cellIs" dxfId="629" priority="629" operator="equal">
      <formula>"Away"</formula>
    </cfRule>
  </conditionalFormatting>
  <conditionalFormatting sqref="AH53">
    <cfRule type="cellIs" dxfId="628" priority="627" operator="equal">
      <formula>"Need Picks"</formula>
    </cfRule>
  </conditionalFormatting>
  <conditionalFormatting sqref="AH53">
    <cfRule type="cellIs" dxfId="627" priority="625" operator="equal">
      <formula>"Home"</formula>
    </cfRule>
    <cfRule type="cellIs" dxfId="626" priority="626" operator="equal">
      <formula>"Away"</formula>
    </cfRule>
  </conditionalFormatting>
  <conditionalFormatting sqref="H58 O58 V58 AQ58 AJ58 AX58 BE58 BL58">
    <cfRule type="cellIs" dxfId="625" priority="624" operator="equal">
      <formula>"Need Picks"</formula>
    </cfRule>
  </conditionalFormatting>
  <conditionalFormatting sqref="H58 O58 V58 AQ58 AJ58 AX58 BE58 BL58">
    <cfRule type="cellIs" dxfId="624" priority="622" operator="equal">
      <formula>"Home"</formula>
    </cfRule>
    <cfRule type="cellIs" dxfId="623" priority="623" operator="equal">
      <formula>"Away"</formula>
    </cfRule>
  </conditionalFormatting>
  <conditionalFormatting sqref="AC58">
    <cfRule type="cellIs" dxfId="622" priority="621" operator="equal">
      <formula>"Need Picks"</formula>
    </cfRule>
  </conditionalFormatting>
  <conditionalFormatting sqref="AC58">
    <cfRule type="cellIs" dxfId="621" priority="619" operator="equal">
      <formula>"Home"</formula>
    </cfRule>
    <cfRule type="cellIs" dxfId="620" priority="620" operator="equal">
      <formula>"Away"</formula>
    </cfRule>
  </conditionalFormatting>
  <conditionalFormatting sqref="AJ58 AQ58">
    <cfRule type="cellIs" dxfId="619" priority="618" operator="equal">
      <formula>"Need Picks"</formula>
    </cfRule>
  </conditionalFormatting>
  <conditionalFormatting sqref="AQ58">
    <cfRule type="cellIs" dxfId="618" priority="616" operator="equal">
      <formula>"Home"</formula>
    </cfRule>
    <cfRule type="cellIs" dxfId="617" priority="617" operator="equal">
      <formula>"Away"</formula>
    </cfRule>
  </conditionalFormatting>
  <conditionalFormatting sqref="B58 I58 P58 V58:W58">
    <cfRule type="cellIs" dxfId="616" priority="615" operator="equal">
      <formula>"Need Picks"</formula>
    </cfRule>
  </conditionalFormatting>
  <conditionalFormatting sqref="B58 I58 P58 V58:W58">
    <cfRule type="cellIs" dxfId="615" priority="613" operator="equal">
      <formula>"Home"</formula>
    </cfRule>
    <cfRule type="cellIs" dxfId="614" priority="614" operator="equal">
      <formula>"Away"</formula>
    </cfRule>
  </conditionalFormatting>
  <conditionalFormatting sqref="B58 H58">
    <cfRule type="cellIs" dxfId="613" priority="612" operator="equal">
      <formula>"Need Picks"</formula>
    </cfRule>
  </conditionalFormatting>
  <conditionalFormatting sqref="H58">
    <cfRule type="cellIs" dxfId="612" priority="610" operator="equal">
      <formula>"Home"</formula>
    </cfRule>
    <cfRule type="cellIs" dxfId="611" priority="611" operator="equal">
      <formula>"Away"</formula>
    </cfRule>
  </conditionalFormatting>
  <conditionalFormatting sqref="AJ58">
    <cfRule type="cellIs" dxfId="610" priority="608" operator="equal">
      <formula>"Home"</formula>
    </cfRule>
    <cfRule type="cellIs" dxfId="609" priority="609" operator="equal">
      <formula>"Away"</formula>
    </cfRule>
  </conditionalFormatting>
  <conditionalFormatting sqref="C58:F58">
    <cfRule type="cellIs" dxfId="608" priority="607" operator="equal">
      <formula>"Need Picks"</formula>
    </cfRule>
  </conditionalFormatting>
  <conditionalFormatting sqref="C58:F58">
    <cfRule type="cellIs" dxfId="607" priority="605" operator="equal">
      <formula>"Home"</formula>
    </cfRule>
    <cfRule type="cellIs" dxfId="606" priority="606" operator="equal">
      <formula>"Away"</formula>
    </cfRule>
  </conditionalFormatting>
  <conditionalFormatting sqref="G58">
    <cfRule type="cellIs" dxfId="605" priority="604" operator="equal">
      <formula>"Need Picks"</formula>
    </cfRule>
  </conditionalFormatting>
  <conditionalFormatting sqref="G58">
    <cfRule type="cellIs" dxfId="604" priority="602" operator="equal">
      <formula>"Home"</formula>
    </cfRule>
    <cfRule type="cellIs" dxfId="603" priority="603" operator="equal">
      <formula>"Away"</formula>
    </cfRule>
  </conditionalFormatting>
  <conditionalFormatting sqref="AK58 AD58 W58 P58 I58">
    <cfRule type="cellIs" dxfId="602" priority="601" operator="equal">
      <formula>"Need Picks"</formula>
    </cfRule>
  </conditionalFormatting>
  <conditionalFormatting sqref="AL58:AO58 AE58:AH58 X58:AA58 Q58:T58 J58:M58">
    <cfRule type="cellIs" dxfId="601" priority="600" operator="equal">
      <formula>"Need Picks"</formula>
    </cfRule>
  </conditionalFormatting>
  <conditionalFormatting sqref="AL58:AO58 AE58:AH58 X58:AA58 Q58:T58 J58:M58">
    <cfRule type="cellIs" dxfId="600" priority="598" operator="equal">
      <formula>"Home"</formula>
    </cfRule>
    <cfRule type="cellIs" dxfId="599" priority="599" operator="equal">
      <formula>"Away"</formula>
    </cfRule>
  </conditionalFormatting>
  <conditionalFormatting sqref="AP58 AI58 AB58 U58 N58">
    <cfRule type="cellIs" dxfId="598" priority="597" operator="equal">
      <formula>"Need Picks"</formula>
    </cfRule>
  </conditionalFormatting>
  <conditionalFormatting sqref="AP58 AI58 AB58 U58 N58">
    <cfRule type="cellIs" dxfId="597" priority="595" operator="equal">
      <formula>"Home"</formula>
    </cfRule>
    <cfRule type="cellIs" dxfId="596" priority="596" operator="equal">
      <formula>"Away"</formula>
    </cfRule>
  </conditionalFormatting>
  <conditionalFormatting sqref="AK58 AD58">
    <cfRule type="cellIs" dxfId="595" priority="594" operator="equal">
      <formula>"Need Picks"</formula>
    </cfRule>
  </conditionalFormatting>
  <conditionalFormatting sqref="AK58 AD58">
    <cfRule type="cellIs" dxfId="594" priority="592" operator="equal">
      <formula>"Home"</formula>
    </cfRule>
    <cfRule type="cellIs" dxfId="593" priority="593" operator="equal">
      <formula>"Away"</formula>
    </cfRule>
  </conditionalFormatting>
  <conditionalFormatting sqref="AR58 AY58 BF58 BL58">
    <cfRule type="cellIs" dxfId="592" priority="591" operator="equal">
      <formula>"Need Picks"</formula>
    </cfRule>
  </conditionalFormatting>
  <conditionalFormatting sqref="AR58 AY58 BF58 BL58">
    <cfRule type="cellIs" dxfId="591" priority="589" operator="equal">
      <formula>"Home"</formula>
    </cfRule>
    <cfRule type="cellIs" dxfId="590" priority="590" operator="equal">
      <formula>"Away"</formula>
    </cfRule>
  </conditionalFormatting>
  <conditionalFormatting sqref="AR58 AX58">
    <cfRule type="cellIs" dxfId="589" priority="588" operator="equal">
      <formula>"Need Picks"</formula>
    </cfRule>
  </conditionalFormatting>
  <conditionalFormatting sqref="AX58">
    <cfRule type="cellIs" dxfId="588" priority="586" operator="equal">
      <formula>"Home"</formula>
    </cfRule>
    <cfRule type="cellIs" dxfId="587" priority="587" operator="equal">
      <formula>"Away"</formula>
    </cfRule>
  </conditionalFormatting>
  <conditionalFormatting sqref="AS58:AV58">
    <cfRule type="cellIs" dxfId="586" priority="585" operator="equal">
      <formula>"Need Picks"</formula>
    </cfRule>
  </conditionalFormatting>
  <conditionalFormatting sqref="AS58:AV58">
    <cfRule type="cellIs" dxfId="585" priority="583" operator="equal">
      <formula>"Home"</formula>
    </cfRule>
    <cfRule type="cellIs" dxfId="584" priority="584" operator="equal">
      <formula>"Away"</formula>
    </cfRule>
  </conditionalFormatting>
  <conditionalFormatting sqref="AW58">
    <cfRule type="cellIs" dxfId="583" priority="582" operator="equal">
      <formula>"Need Picks"</formula>
    </cfRule>
  </conditionalFormatting>
  <conditionalFormatting sqref="AW58">
    <cfRule type="cellIs" dxfId="582" priority="580" operator="equal">
      <formula>"Home"</formula>
    </cfRule>
    <cfRule type="cellIs" dxfId="581" priority="581" operator="equal">
      <formula>"Away"</formula>
    </cfRule>
  </conditionalFormatting>
  <conditionalFormatting sqref="BF58 AY58">
    <cfRule type="cellIs" dxfId="580" priority="579" operator="equal">
      <formula>"Need Picks"</formula>
    </cfRule>
  </conditionalFormatting>
  <conditionalFormatting sqref="BG58:BJ58 AZ58:BC58">
    <cfRule type="cellIs" dxfId="579" priority="578" operator="equal">
      <formula>"Need Picks"</formula>
    </cfRule>
  </conditionalFormatting>
  <conditionalFormatting sqref="BG58:BJ58 AZ58:BC58">
    <cfRule type="cellIs" dxfId="578" priority="576" operator="equal">
      <formula>"Home"</formula>
    </cfRule>
    <cfRule type="cellIs" dxfId="577" priority="577" operator="equal">
      <formula>"Away"</formula>
    </cfRule>
  </conditionalFormatting>
  <conditionalFormatting sqref="BK58 BD58">
    <cfRule type="cellIs" dxfId="576" priority="575" operator="equal">
      <formula>"Need Picks"</formula>
    </cfRule>
  </conditionalFormatting>
  <conditionalFormatting sqref="BK58 BD58">
    <cfRule type="cellIs" dxfId="575" priority="573" operator="equal">
      <formula>"Home"</formula>
    </cfRule>
    <cfRule type="cellIs" dxfId="574" priority="574" operator="equal">
      <formula>"Away"</formula>
    </cfRule>
  </conditionalFormatting>
  <conditionalFormatting sqref="AC54">
    <cfRule type="cellIs" dxfId="573" priority="572" operator="equal">
      <formula>"Need Picks"</formula>
    </cfRule>
  </conditionalFormatting>
  <conditionalFormatting sqref="AC54">
    <cfRule type="cellIs" dxfId="572" priority="570" operator="equal">
      <formula>"Home"</formula>
    </cfRule>
    <cfRule type="cellIs" dxfId="571" priority="571" operator="equal">
      <formula>"Away"</formula>
    </cfRule>
  </conditionalFormatting>
  <conditionalFormatting sqref="AJ54 AQ54">
    <cfRule type="cellIs" dxfId="570" priority="569" operator="equal">
      <formula>"Need Picks"</formula>
    </cfRule>
  </conditionalFormatting>
  <conditionalFormatting sqref="AQ54">
    <cfRule type="cellIs" dxfId="569" priority="567" operator="equal">
      <formula>"Home"</formula>
    </cfRule>
    <cfRule type="cellIs" dxfId="568" priority="568" operator="equal">
      <formula>"Away"</formula>
    </cfRule>
  </conditionalFormatting>
  <conditionalFormatting sqref="I54 P54 V54:W54">
    <cfRule type="cellIs" dxfId="567" priority="566" operator="equal">
      <formula>"Need Picks"</formula>
    </cfRule>
  </conditionalFormatting>
  <conditionalFormatting sqref="I54 P54 V54:W54">
    <cfRule type="cellIs" dxfId="566" priority="564" operator="equal">
      <formula>"Home"</formula>
    </cfRule>
    <cfRule type="cellIs" dxfId="565" priority="565" operator="equal">
      <formula>"Away"</formula>
    </cfRule>
  </conditionalFormatting>
  <conditionalFormatting sqref="O54">
    <cfRule type="cellIs" dxfId="564" priority="563" operator="equal">
      <formula>"Need Picks"</formula>
    </cfRule>
  </conditionalFormatting>
  <conditionalFormatting sqref="O54">
    <cfRule type="cellIs" dxfId="563" priority="561" operator="equal">
      <formula>"Home"</formula>
    </cfRule>
    <cfRule type="cellIs" dxfId="562" priority="562" operator="equal">
      <formula>"Away"</formula>
    </cfRule>
  </conditionalFormatting>
  <conditionalFormatting sqref="H54">
    <cfRule type="cellIs" dxfId="561" priority="560" operator="equal">
      <formula>"Need Picks"</formula>
    </cfRule>
  </conditionalFormatting>
  <conditionalFormatting sqref="H54">
    <cfRule type="cellIs" dxfId="560" priority="558" operator="equal">
      <formula>"Home"</formula>
    </cfRule>
    <cfRule type="cellIs" dxfId="559" priority="559" operator="equal">
      <formula>"Away"</formula>
    </cfRule>
  </conditionalFormatting>
  <conditionalFormatting sqref="AJ54">
    <cfRule type="cellIs" dxfId="558" priority="556" operator="equal">
      <formula>"Home"</formula>
    </cfRule>
    <cfRule type="cellIs" dxfId="557" priority="557" operator="equal">
      <formula>"Away"</formula>
    </cfRule>
  </conditionalFormatting>
  <conditionalFormatting sqref="C54:F54">
    <cfRule type="cellIs" dxfId="556" priority="555" operator="equal">
      <formula>"Need Picks"</formula>
    </cfRule>
  </conditionalFormatting>
  <conditionalFormatting sqref="C54:F54">
    <cfRule type="cellIs" dxfId="555" priority="553" operator="equal">
      <formula>"Home"</formula>
    </cfRule>
    <cfRule type="cellIs" dxfId="554" priority="554" operator="equal">
      <formula>"Away"</formula>
    </cfRule>
  </conditionalFormatting>
  <conditionalFormatting sqref="AK54 AD54 W54 P54 I54">
    <cfRule type="cellIs" dxfId="553" priority="552" operator="equal">
      <formula>"Need Picks"</formula>
    </cfRule>
  </conditionalFormatting>
  <conditionalFormatting sqref="AL54:AO54 AE54:AH54 X54:AA54 Q54:T54 J54:M54">
    <cfRule type="cellIs" dxfId="552" priority="551" operator="equal">
      <formula>"Need Picks"</formula>
    </cfRule>
  </conditionalFormatting>
  <conditionalFormatting sqref="AL54:AO54 AE54:AH54 X54:AA54 Q54:T54 J54:M54">
    <cfRule type="cellIs" dxfId="551" priority="549" operator="equal">
      <formula>"Home"</formula>
    </cfRule>
    <cfRule type="cellIs" dxfId="550" priority="550" operator="equal">
      <formula>"Away"</formula>
    </cfRule>
  </conditionalFormatting>
  <conditionalFormatting sqref="AK54 AD54">
    <cfRule type="cellIs" dxfId="549" priority="548" operator="equal">
      <formula>"Need Picks"</formula>
    </cfRule>
  </conditionalFormatting>
  <conditionalFormatting sqref="AK54 AD54">
    <cfRule type="cellIs" dxfId="548" priority="546" operator="equal">
      <formula>"Home"</formula>
    </cfRule>
    <cfRule type="cellIs" dxfId="547" priority="547" operator="equal">
      <formula>"Away"</formula>
    </cfRule>
  </conditionalFormatting>
  <conditionalFormatting sqref="AR54 AY54 BF54 BL54">
    <cfRule type="cellIs" dxfId="546" priority="545" operator="equal">
      <formula>"Need Picks"</formula>
    </cfRule>
  </conditionalFormatting>
  <conditionalFormatting sqref="AR54 AY54 BF54 BL54">
    <cfRule type="cellIs" dxfId="545" priority="543" operator="equal">
      <formula>"Home"</formula>
    </cfRule>
    <cfRule type="cellIs" dxfId="544" priority="544" operator="equal">
      <formula>"Away"</formula>
    </cfRule>
  </conditionalFormatting>
  <conditionalFormatting sqref="BE54">
    <cfRule type="cellIs" dxfId="543" priority="542" operator="equal">
      <formula>"Need Picks"</formula>
    </cfRule>
  </conditionalFormatting>
  <conditionalFormatting sqref="BE54">
    <cfRule type="cellIs" dxfId="542" priority="540" operator="equal">
      <formula>"Home"</formula>
    </cfRule>
    <cfRule type="cellIs" dxfId="541" priority="541" operator="equal">
      <formula>"Away"</formula>
    </cfRule>
  </conditionalFormatting>
  <conditionalFormatting sqref="AR54 AX54">
    <cfRule type="cellIs" dxfId="540" priority="539" operator="equal">
      <formula>"Need Picks"</formula>
    </cfRule>
  </conditionalFormatting>
  <conditionalFormatting sqref="AX54">
    <cfRule type="cellIs" dxfId="539" priority="537" operator="equal">
      <formula>"Home"</formula>
    </cfRule>
    <cfRule type="cellIs" dxfId="538" priority="538" operator="equal">
      <formula>"Away"</formula>
    </cfRule>
  </conditionalFormatting>
  <conditionalFormatting sqref="AS54:AV54">
    <cfRule type="cellIs" dxfId="537" priority="536" operator="equal">
      <formula>"Need Picks"</formula>
    </cfRule>
  </conditionalFormatting>
  <conditionalFormatting sqref="AS54:AV54">
    <cfRule type="cellIs" dxfId="536" priority="534" operator="equal">
      <formula>"Home"</formula>
    </cfRule>
    <cfRule type="cellIs" dxfId="535" priority="535" operator="equal">
      <formula>"Away"</formula>
    </cfRule>
  </conditionalFormatting>
  <conditionalFormatting sqref="BF54 AY54">
    <cfRule type="cellIs" dxfId="534" priority="533" operator="equal">
      <formula>"Need Picks"</formula>
    </cfRule>
  </conditionalFormatting>
  <conditionalFormatting sqref="BG54:BJ54 AZ54:BC54">
    <cfRule type="cellIs" dxfId="533" priority="532" operator="equal">
      <formula>"Need Picks"</formula>
    </cfRule>
  </conditionalFormatting>
  <conditionalFormatting sqref="BG54:BJ54 AZ54:BC54">
    <cfRule type="cellIs" dxfId="532" priority="530" operator="equal">
      <formula>"Home"</formula>
    </cfRule>
    <cfRule type="cellIs" dxfId="531" priority="531" operator="equal">
      <formula>"Away"</formula>
    </cfRule>
  </conditionalFormatting>
  <conditionalFormatting sqref="H56">
    <cfRule type="cellIs" dxfId="530" priority="529" operator="equal">
      <formula>"Need Picks"</formula>
    </cfRule>
  </conditionalFormatting>
  <conditionalFormatting sqref="H56">
    <cfRule type="cellIs" dxfId="529" priority="527" operator="equal">
      <formula>"Home"</formula>
    </cfRule>
    <cfRule type="cellIs" dxfId="528" priority="528" operator="equal">
      <formula>"Away"</formula>
    </cfRule>
  </conditionalFormatting>
  <conditionalFormatting sqref="I56">
    <cfRule type="cellIs" dxfId="527" priority="526" operator="equal">
      <formula>"Need Picks"</formula>
    </cfRule>
  </conditionalFormatting>
  <conditionalFormatting sqref="C56 F56">
    <cfRule type="cellIs" dxfId="526" priority="525" operator="equal">
      <formula>"Need Picks"</formula>
    </cfRule>
  </conditionalFormatting>
  <conditionalFormatting sqref="C56 F56">
    <cfRule type="cellIs" dxfId="525" priority="523" operator="equal">
      <formula>"Home"</formula>
    </cfRule>
    <cfRule type="cellIs" dxfId="524" priority="524" operator="equal">
      <formula>"Away"</formula>
    </cfRule>
  </conditionalFormatting>
  <conditionalFormatting sqref="G56 D56">
    <cfRule type="cellIs" dxfId="523" priority="522" operator="equal">
      <formula>"Need Picks"</formula>
    </cfRule>
  </conditionalFormatting>
  <conditionalFormatting sqref="G56 D56">
    <cfRule type="cellIs" dxfId="522" priority="520" operator="equal">
      <formula>"Home"</formula>
    </cfRule>
    <cfRule type="cellIs" dxfId="521" priority="521" operator="equal">
      <formula>"Away"</formula>
    </cfRule>
  </conditionalFormatting>
  <conditionalFormatting sqref="E56">
    <cfRule type="cellIs" dxfId="520" priority="519" operator="equal">
      <formula>"Need Picks"</formula>
    </cfRule>
  </conditionalFormatting>
  <conditionalFormatting sqref="E56">
    <cfRule type="cellIs" dxfId="519" priority="517" operator="equal">
      <formula>"Home"</formula>
    </cfRule>
    <cfRule type="cellIs" dxfId="518" priority="518" operator="equal">
      <formula>"Away"</formula>
    </cfRule>
  </conditionalFormatting>
  <conditionalFormatting sqref="E56">
    <cfRule type="cellIs" dxfId="517" priority="516" operator="equal">
      <formula>"Need Picks"</formula>
    </cfRule>
  </conditionalFormatting>
  <conditionalFormatting sqref="E56">
    <cfRule type="cellIs" dxfId="516" priority="514" operator="equal">
      <formula>"Home"</formula>
    </cfRule>
    <cfRule type="cellIs" dxfId="515" priority="515" operator="equal">
      <formula>"Away"</formula>
    </cfRule>
  </conditionalFormatting>
  <conditionalFormatting sqref="F56">
    <cfRule type="cellIs" dxfId="514" priority="513" operator="equal">
      <formula>"Need Picks"</formula>
    </cfRule>
  </conditionalFormatting>
  <conditionalFormatting sqref="F56">
    <cfRule type="cellIs" dxfId="513" priority="511" operator="equal">
      <formula>"Home"</formula>
    </cfRule>
    <cfRule type="cellIs" dxfId="512" priority="512" operator="equal">
      <formula>"Away"</formula>
    </cfRule>
  </conditionalFormatting>
  <conditionalFormatting sqref="G56 D56">
    <cfRule type="cellIs" dxfId="511" priority="510" operator="equal">
      <formula>"Need Picks"</formula>
    </cfRule>
  </conditionalFormatting>
  <conditionalFormatting sqref="G56 D56">
    <cfRule type="cellIs" dxfId="510" priority="508" operator="equal">
      <formula>"Home"</formula>
    </cfRule>
    <cfRule type="cellIs" dxfId="509" priority="509" operator="equal">
      <formula>"Away"</formula>
    </cfRule>
  </conditionalFormatting>
  <conditionalFormatting sqref="O56 V56 AQ56 AJ56 AX56 BE56 BL56">
    <cfRule type="cellIs" dxfId="508" priority="507" operator="equal">
      <formula>"Need Picks"</formula>
    </cfRule>
  </conditionalFormatting>
  <conditionalFormatting sqref="O56 V56 AQ56 AJ56 AX56 BE56 BL56">
    <cfRule type="cellIs" dxfId="507" priority="505" operator="equal">
      <formula>"Home"</formula>
    </cfRule>
    <cfRule type="cellIs" dxfId="506" priority="506" operator="equal">
      <formula>"Away"</formula>
    </cfRule>
  </conditionalFormatting>
  <conditionalFormatting sqref="AC56">
    <cfRule type="cellIs" dxfId="505" priority="504" operator="equal">
      <formula>"Need Picks"</formula>
    </cfRule>
  </conditionalFormatting>
  <conditionalFormatting sqref="AC56">
    <cfRule type="cellIs" dxfId="504" priority="502" operator="equal">
      <formula>"Home"</formula>
    </cfRule>
    <cfRule type="cellIs" dxfId="503" priority="503" operator="equal">
      <formula>"Away"</formula>
    </cfRule>
  </conditionalFormatting>
  <conditionalFormatting sqref="AJ56 AQ56">
    <cfRule type="cellIs" dxfId="502" priority="501" operator="equal">
      <formula>"Need Picks"</formula>
    </cfRule>
  </conditionalFormatting>
  <conditionalFormatting sqref="AQ56">
    <cfRule type="cellIs" dxfId="501" priority="499" operator="equal">
      <formula>"Home"</formula>
    </cfRule>
    <cfRule type="cellIs" dxfId="500" priority="500" operator="equal">
      <formula>"Away"</formula>
    </cfRule>
  </conditionalFormatting>
  <conditionalFormatting sqref="P56 V56:W56">
    <cfRule type="cellIs" dxfId="499" priority="498" operator="equal">
      <formula>"Need Picks"</formula>
    </cfRule>
  </conditionalFormatting>
  <conditionalFormatting sqref="P56 V56:W56">
    <cfRule type="cellIs" dxfId="498" priority="496" operator="equal">
      <formula>"Home"</formula>
    </cfRule>
    <cfRule type="cellIs" dxfId="497" priority="497" operator="equal">
      <formula>"Away"</formula>
    </cfRule>
  </conditionalFormatting>
  <conditionalFormatting sqref="O56">
    <cfRule type="cellIs" dxfId="496" priority="495" operator="equal">
      <formula>"Need Picks"</formula>
    </cfRule>
  </conditionalFormatting>
  <conditionalFormatting sqref="O56">
    <cfRule type="cellIs" dxfId="495" priority="493" operator="equal">
      <formula>"Home"</formula>
    </cfRule>
    <cfRule type="cellIs" dxfId="494" priority="494" operator="equal">
      <formula>"Away"</formula>
    </cfRule>
  </conditionalFormatting>
  <conditionalFormatting sqref="AJ56">
    <cfRule type="cellIs" dxfId="493" priority="491" operator="equal">
      <formula>"Home"</formula>
    </cfRule>
    <cfRule type="cellIs" dxfId="492" priority="492" operator="equal">
      <formula>"Away"</formula>
    </cfRule>
  </conditionalFormatting>
  <conditionalFormatting sqref="AK56 AD56 W56 P56">
    <cfRule type="cellIs" dxfId="491" priority="490" operator="equal">
      <formula>"Need Picks"</formula>
    </cfRule>
  </conditionalFormatting>
  <conditionalFormatting sqref="AO56 AL56 AH56 AE56 AA56 T56 M56 J56 Q56 X56">
    <cfRule type="cellIs" dxfId="490" priority="489" operator="equal">
      <formula>"Need Picks"</formula>
    </cfRule>
  </conditionalFormatting>
  <conditionalFormatting sqref="AO56 AL56 AH56 AE56 AA56 T56 M56 J56 Q56 X56">
    <cfRule type="cellIs" dxfId="489" priority="487" operator="equal">
      <formula>"Home"</formula>
    </cfRule>
    <cfRule type="cellIs" dxfId="488" priority="488" operator="equal">
      <formula>"Away"</formula>
    </cfRule>
  </conditionalFormatting>
  <conditionalFormatting sqref="AP56 AM56 AI56 AF56 AB56 Y56 U56 R56 N56 K56">
    <cfRule type="cellIs" dxfId="487" priority="486" operator="equal">
      <formula>"Need Picks"</formula>
    </cfRule>
  </conditionalFormatting>
  <conditionalFormatting sqref="AP56 AM56 AI56 AF56 AB56 Y56 U56 R56 N56 K56">
    <cfRule type="cellIs" dxfId="486" priority="484" operator="equal">
      <formula>"Home"</formula>
    </cfRule>
    <cfRule type="cellIs" dxfId="485" priority="485" operator="equal">
      <formula>"Away"</formula>
    </cfRule>
  </conditionalFormatting>
  <conditionalFormatting sqref="AN56 AG56 Z56 S56 L56">
    <cfRule type="cellIs" dxfId="484" priority="483" operator="equal">
      <formula>"Need Picks"</formula>
    </cfRule>
  </conditionalFormatting>
  <conditionalFormatting sqref="AN56 AG56 Z56 S56 L56">
    <cfRule type="cellIs" dxfId="483" priority="481" operator="equal">
      <formula>"Home"</formula>
    </cfRule>
    <cfRule type="cellIs" dxfId="482" priority="482" operator="equal">
      <formula>"Away"</formula>
    </cfRule>
  </conditionalFormatting>
  <conditionalFormatting sqref="AN56 AG56 Z56 S56 L56">
    <cfRule type="cellIs" dxfId="481" priority="480" operator="equal">
      <formula>"Need Picks"</formula>
    </cfRule>
  </conditionalFormatting>
  <conditionalFormatting sqref="AN56 AG56 Z56 S56 L56">
    <cfRule type="cellIs" dxfId="480" priority="478" operator="equal">
      <formula>"Home"</formula>
    </cfRule>
    <cfRule type="cellIs" dxfId="479" priority="479" operator="equal">
      <formula>"Away"</formula>
    </cfRule>
  </conditionalFormatting>
  <conditionalFormatting sqref="AO56 AH56 AA56 T56 M56">
    <cfRule type="cellIs" dxfId="478" priority="477" operator="equal">
      <formula>"Need Picks"</formula>
    </cfRule>
  </conditionalFormatting>
  <conditionalFormatting sqref="AO56 AH56 AA56 T56 M56">
    <cfRule type="cellIs" dxfId="477" priority="475" operator="equal">
      <formula>"Home"</formula>
    </cfRule>
    <cfRule type="cellIs" dxfId="476" priority="476" operator="equal">
      <formula>"Away"</formula>
    </cfRule>
  </conditionalFormatting>
  <conditionalFormatting sqref="AP56 AM56 AI56 AF56 AB56 Y56 U56 R56 N56 K56">
    <cfRule type="cellIs" dxfId="475" priority="474" operator="equal">
      <formula>"Need Picks"</formula>
    </cfRule>
  </conditionalFormatting>
  <conditionalFormatting sqref="AP56 AM56 AI56 AF56 AB56 Y56 U56 R56 N56 K56">
    <cfRule type="cellIs" dxfId="474" priority="472" operator="equal">
      <formula>"Home"</formula>
    </cfRule>
    <cfRule type="cellIs" dxfId="473" priority="473" operator="equal">
      <formula>"Away"</formula>
    </cfRule>
  </conditionalFormatting>
  <conditionalFormatting sqref="AK56 AD56">
    <cfRule type="cellIs" dxfId="472" priority="471" operator="equal">
      <formula>"Need Picks"</formula>
    </cfRule>
  </conditionalFormatting>
  <conditionalFormatting sqref="AK56 AD56">
    <cfRule type="cellIs" dxfId="471" priority="469" operator="equal">
      <formula>"Home"</formula>
    </cfRule>
    <cfRule type="cellIs" dxfId="470" priority="470" operator="equal">
      <formula>"Away"</formula>
    </cfRule>
  </conditionalFormatting>
  <conditionalFormatting sqref="AR56 AY56 BF56 BL56">
    <cfRule type="cellIs" dxfId="469" priority="468" operator="equal">
      <formula>"Need Picks"</formula>
    </cfRule>
  </conditionalFormatting>
  <conditionalFormatting sqref="AR56 AY56 BF56 BL56">
    <cfRule type="cellIs" dxfId="468" priority="466" operator="equal">
      <formula>"Home"</formula>
    </cfRule>
    <cfRule type="cellIs" dxfId="467" priority="467" operator="equal">
      <formula>"Away"</formula>
    </cfRule>
  </conditionalFormatting>
  <conditionalFormatting sqref="BE56">
    <cfRule type="cellIs" dxfId="466" priority="465" operator="equal">
      <formula>"Need Picks"</formula>
    </cfRule>
  </conditionalFormatting>
  <conditionalFormatting sqref="BE56">
    <cfRule type="cellIs" dxfId="465" priority="463" operator="equal">
      <formula>"Home"</formula>
    </cfRule>
    <cfRule type="cellIs" dxfId="464" priority="464" operator="equal">
      <formula>"Away"</formula>
    </cfRule>
  </conditionalFormatting>
  <conditionalFormatting sqref="AR56 AX56">
    <cfRule type="cellIs" dxfId="463" priority="462" operator="equal">
      <formula>"Need Picks"</formula>
    </cfRule>
  </conditionalFormatting>
  <conditionalFormatting sqref="AX56">
    <cfRule type="cellIs" dxfId="462" priority="460" operator="equal">
      <formula>"Home"</formula>
    </cfRule>
    <cfRule type="cellIs" dxfId="461" priority="461" operator="equal">
      <formula>"Away"</formula>
    </cfRule>
  </conditionalFormatting>
  <conditionalFormatting sqref="AV56 AS56">
    <cfRule type="cellIs" dxfId="460" priority="459" operator="equal">
      <formula>"Need Picks"</formula>
    </cfRule>
  </conditionalFormatting>
  <conditionalFormatting sqref="AV56 AS56">
    <cfRule type="cellIs" dxfId="459" priority="457" operator="equal">
      <formula>"Home"</formula>
    </cfRule>
    <cfRule type="cellIs" dxfId="458" priority="458" operator="equal">
      <formula>"Away"</formula>
    </cfRule>
  </conditionalFormatting>
  <conditionalFormatting sqref="AW56 AT56">
    <cfRule type="cellIs" dxfId="457" priority="456" operator="equal">
      <formula>"Need Picks"</formula>
    </cfRule>
  </conditionalFormatting>
  <conditionalFormatting sqref="AW56 AT56">
    <cfRule type="cellIs" dxfId="456" priority="454" operator="equal">
      <formula>"Home"</formula>
    </cfRule>
    <cfRule type="cellIs" dxfId="455" priority="455" operator="equal">
      <formula>"Away"</formula>
    </cfRule>
  </conditionalFormatting>
  <conditionalFormatting sqref="AU56">
    <cfRule type="cellIs" dxfId="454" priority="453" operator="equal">
      <formula>"Need Picks"</formula>
    </cfRule>
  </conditionalFormatting>
  <conditionalFormatting sqref="AU56">
    <cfRule type="cellIs" dxfId="453" priority="451" operator="equal">
      <formula>"Home"</formula>
    </cfRule>
    <cfRule type="cellIs" dxfId="452" priority="452" operator="equal">
      <formula>"Away"</formula>
    </cfRule>
  </conditionalFormatting>
  <conditionalFormatting sqref="AU56">
    <cfRule type="cellIs" dxfId="451" priority="450" operator="equal">
      <formula>"Need Picks"</formula>
    </cfRule>
  </conditionalFormatting>
  <conditionalFormatting sqref="AU56">
    <cfRule type="cellIs" dxfId="450" priority="448" operator="equal">
      <formula>"Home"</formula>
    </cfRule>
    <cfRule type="cellIs" dxfId="449" priority="449" operator="equal">
      <formula>"Away"</formula>
    </cfRule>
  </conditionalFormatting>
  <conditionalFormatting sqref="AV56">
    <cfRule type="cellIs" dxfId="448" priority="447" operator="equal">
      <formula>"Need Picks"</formula>
    </cfRule>
  </conditionalFormatting>
  <conditionalFormatting sqref="AV56">
    <cfRule type="cellIs" dxfId="447" priority="445" operator="equal">
      <formula>"Home"</formula>
    </cfRule>
    <cfRule type="cellIs" dxfId="446" priority="446" operator="equal">
      <formula>"Away"</formula>
    </cfRule>
  </conditionalFormatting>
  <conditionalFormatting sqref="AW56 AT56">
    <cfRule type="cellIs" dxfId="445" priority="444" operator="equal">
      <formula>"Need Picks"</formula>
    </cfRule>
  </conditionalFormatting>
  <conditionalFormatting sqref="AW56 AT56">
    <cfRule type="cellIs" dxfId="444" priority="442" operator="equal">
      <formula>"Home"</formula>
    </cfRule>
    <cfRule type="cellIs" dxfId="443" priority="443" operator="equal">
      <formula>"Away"</formula>
    </cfRule>
  </conditionalFormatting>
  <conditionalFormatting sqref="BF56 AY56">
    <cfRule type="cellIs" dxfId="442" priority="441" operator="equal">
      <formula>"Need Picks"</formula>
    </cfRule>
  </conditionalFormatting>
  <conditionalFormatting sqref="BJ56 BG56 BC56 AZ56">
    <cfRule type="cellIs" dxfId="441" priority="440" operator="equal">
      <formula>"Need Picks"</formula>
    </cfRule>
  </conditionalFormatting>
  <conditionalFormatting sqref="BJ56 BG56 BC56 AZ56">
    <cfRule type="cellIs" dxfId="440" priority="438" operator="equal">
      <formula>"Home"</formula>
    </cfRule>
    <cfRule type="cellIs" dxfId="439" priority="439" operator="equal">
      <formula>"Away"</formula>
    </cfRule>
  </conditionalFormatting>
  <conditionalFormatting sqref="BK56 BH56 BD56 BA56">
    <cfRule type="cellIs" dxfId="438" priority="437" operator="equal">
      <formula>"Need Picks"</formula>
    </cfRule>
  </conditionalFormatting>
  <conditionalFormatting sqref="BK56 BH56 BD56 BA56">
    <cfRule type="cellIs" dxfId="437" priority="435" operator="equal">
      <formula>"Home"</formula>
    </cfRule>
    <cfRule type="cellIs" dxfId="436" priority="436" operator="equal">
      <formula>"Away"</formula>
    </cfRule>
  </conditionalFormatting>
  <conditionalFormatting sqref="BI56 BB56">
    <cfRule type="cellIs" dxfId="435" priority="434" operator="equal">
      <formula>"Need Picks"</formula>
    </cfRule>
  </conditionalFormatting>
  <conditionalFormatting sqref="BI56 BB56">
    <cfRule type="cellIs" dxfId="434" priority="432" operator="equal">
      <formula>"Home"</formula>
    </cfRule>
    <cfRule type="cellIs" dxfId="433" priority="433" operator="equal">
      <formula>"Away"</formula>
    </cfRule>
  </conditionalFormatting>
  <conditionalFormatting sqref="BI56 BB56">
    <cfRule type="cellIs" dxfId="432" priority="431" operator="equal">
      <formula>"Need Picks"</formula>
    </cfRule>
  </conditionalFormatting>
  <conditionalFormatting sqref="BI56 BB56">
    <cfRule type="cellIs" dxfId="431" priority="429" operator="equal">
      <formula>"Home"</formula>
    </cfRule>
    <cfRule type="cellIs" dxfId="430" priority="430" operator="equal">
      <formula>"Away"</formula>
    </cfRule>
  </conditionalFormatting>
  <conditionalFormatting sqref="BJ56 BC56">
    <cfRule type="cellIs" dxfId="429" priority="428" operator="equal">
      <formula>"Need Picks"</formula>
    </cfRule>
  </conditionalFormatting>
  <conditionalFormatting sqref="BJ56 BC56">
    <cfRule type="cellIs" dxfId="428" priority="426" operator="equal">
      <formula>"Home"</formula>
    </cfRule>
    <cfRule type="cellIs" dxfId="427" priority="427" operator="equal">
      <formula>"Away"</formula>
    </cfRule>
  </conditionalFormatting>
  <conditionalFormatting sqref="BK56 BH56 BD56 BA56">
    <cfRule type="cellIs" dxfId="426" priority="425" operator="equal">
      <formula>"Need Picks"</formula>
    </cfRule>
  </conditionalFormatting>
  <conditionalFormatting sqref="BK56 BH56 BD56 BA56">
    <cfRule type="cellIs" dxfId="425" priority="423" operator="equal">
      <formula>"Home"</formula>
    </cfRule>
    <cfRule type="cellIs" dxfId="424" priority="424" operator="equal">
      <formula>"Away"</formula>
    </cfRule>
  </conditionalFormatting>
  <conditionalFormatting sqref="B7">
    <cfRule type="cellIs" dxfId="423" priority="422" operator="equal">
      <formula>"Need Picks"</formula>
    </cfRule>
  </conditionalFormatting>
  <conditionalFormatting sqref="C7">
    <cfRule type="cellIs" dxfId="422" priority="421" operator="equal">
      <formula>"Need Picks"</formula>
    </cfRule>
  </conditionalFormatting>
  <conditionalFormatting sqref="C7">
    <cfRule type="cellIs" dxfId="421" priority="419" operator="equal">
      <formula>"Home"</formula>
    </cfRule>
    <cfRule type="cellIs" dxfId="420" priority="420" operator="equal">
      <formula>"Away"</formula>
    </cfRule>
  </conditionalFormatting>
  <conditionalFormatting sqref="B16:B17">
    <cfRule type="cellIs" dxfId="419" priority="418" operator="equal">
      <formula>"Need Picks"</formula>
    </cfRule>
  </conditionalFormatting>
  <conditionalFormatting sqref="B8:B15">
    <cfRule type="cellIs" dxfId="418" priority="417" operator="equal">
      <formula>"Need Picks"</formula>
    </cfRule>
  </conditionalFormatting>
  <conditionalFormatting sqref="B8:B15">
    <cfRule type="cellIs" dxfId="417" priority="416" operator="equal">
      <formula>"Need Picks"</formula>
    </cfRule>
  </conditionalFormatting>
  <conditionalFormatting sqref="D17">
    <cfRule type="cellIs" dxfId="416" priority="415" operator="equal">
      <formula>"Need Picks"</formula>
    </cfRule>
  </conditionalFormatting>
  <conditionalFormatting sqref="D17">
    <cfRule type="cellIs" dxfId="415" priority="413" operator="equal">
      <formula>"Home"</formula>
    </cfRule>
    <cfRule type="cellIs" dxfId="414" priority="414" operator="equal">
      <formula>"Away"</formula>
    </cfRule>
  </conditionalFormatting>
  <conditionalFormatting sqref="D17">
    <cfRule type="cellIs" dxfId="413" priority="412" operator="equal">
      <formula>"Need Picks"</formula>
    </cfRule>
  </conditionalFormatting>
  <conditionalFormatting sqref="D17">
    <cfRule type="cellIs" dxfId="412" priority="410" operator="equal">
      <formula>"Home"</formula>
    </cfRule>
    <cfRule type="cellIs" dxfId="411" priority="411" operator="equal">
      <formula>"Away"</formula>
    </cfRule>
  </conditionalFormatting>
  <conditionalFormatting sqref="G17">
    <cfRule type="cellIs" dxfId="410" priority="409" operator="equal">
      <formula>"Need Picks"</formula>
    </cfRule>
  </conditionalFormatting>
  <conditionalFormatting sqref="G17">
    <cfRule type="cellIs" dxfId="409" priority="407" operator="equal">
      <formula>"Home"</formula>
    </cfRule>
    <cfRule type="cellIs" dxfId="408" priority="408" operator="equal">
      <formula>"Away"</formula>
    </cfRule>
  </conditionalFormatting>
  <conditionalFormatting sqref="G17">
    <cfRule type="cellIs" dxfId="407" priority="406" operator="equal">
      <formula>"Need Picks"</formula>
    </cfRule>
  </conditionalFormatting>
  <conditionalFormatting sqref="G17">
    <cfRule type="cellIs" dxfId="406" priority="404" operator="equal">
      <formula>"Home"</formula>
    </cfRule>
    <cfRule type="cellIs" dxfId="405" priority="405" operator="equal">
      <formula>"Away"</formula>
    </cfRule>
  </conditionalFormatting>
  <conditionalFormatting sqref="CC8:CD16 CD17 CF8:CF16 BV8:BW16 BW17 BY8:BY16 BO8:BP16 BP17 BR8:BR16 BH8:BI16 BI17 BK8:BK11 BA8:BB16 BB17 BD8:BD16 AT8:AU16 AU17 AW8:AW16 AM9:AN16 AN17 AP8:AP16 AF9:AG16 AG17 AI8:AI16 Y8:Z16 Z17 AB8:AB11 R8:S16 S17 U8:U16 K8:L16 L17 N8:N10 AB13:AB16 AN8 N12:N16 BK13:BK16 AG8">
    <cfRule type="cellIs" dxfId="404" priority="403" operator="equal">
      <formula>"Need Picks"</formula>
    </cfRule>
  </conditionalFormatting>
  <conditionalFormatting sqref="CC8:CD16 CD17 CF8:CF16 BV8:BW16 BW17 BY8:BY16 BO8:BP16 BP17 BR8:BR16 BH8:BI16 BI17 BK8:BK11 BA8:BB16 BB17 BD8:BD16 AT8:AU16 AU17 AW8:AW16 AM9:AN16 AN17 AP8:AP16 AF9:AG16 AG17 AI8:AI16 Y8:Z16 Z17 AB8:AB11 R8:S16 S17 U8:U16 K8:L16 L17 N8:N10 AB13:AB16 AN8 N12:N16 BK13:BK16 AG8">
    <cfRule type="cellIs" dxfId="403" priority="401" operator="equal">
      <formula>"Home"</formula>
    </cfRule>
    <cfRule type="cellIs" dxfId="402" priority="402" operator="equal">
      <formula>"Away"</formula>
    </cfRule>
  </conditionalFormatting>
  <conditionalFormatting sqref="CA16:CA17 BT16:BT17 BM16:BM17 BF16:BF17 AY16:AY17 AR16:AR17 AK16:AK17 AD16:AD17 W16:W17 P16:P17 I16:I17">
    <cfRule type="cellIs" dxfId="401" priority="400" operator="equal">
      <formula>"Need Picks"</formula>
    </cfRule>
  </conditionalFormatting>
  <conditionalFormatting sqref="CA8:CA15 BT8:BT15 BM8:BM15 BF8:BF15 AY8:AY15 AR8:AR15 AK8:AK15 AD8:AD15 W8:W15 P8:P15 I8:I15">
    <cfRule type="cellIs" dxfId="400" priority="399" operator="equal">
      <formula>"Need Picks"</formula>
    </cfRule>
  </conditionalFormatting>
  <conditionalFormatting sqref="CA8:CA15 BT8:BT15 BM8:BM15 BF8:BF15 AY8:AY15 AR8:AR15 AK8:AK15 AD8:AD15 W8:W15 P8:P15 I8:I15">
    <cfRule type="cellIs" dxfId="399" priority="398" operator="equal">
      <formula>"Need Picks"</formula>
    </cfRule>
  </conditionalFormatting>
  <conditionalFormatting sqref="CC17 BV17 BO17 BH17 BA17 AT17 AM17 AF17 Y17 R17 K17">
    <cfRule type="cellIs" dxfId="398" priority="397" operator="equal">
      <formula>"Need Picks"</formula>
    </cfRule>
  </conditionalFormatting>
  <conditionalFormatting sqref="CC17 BV17 BO17 BH17 BA17 AT17 AM17 AF17 Y17 R17 K17">
    <cfRule type="cellIs" dxfId="397" priority="395" operator="equal">
      <formula>"Home"</formula>
    </cfRule>
    <cfRule type="cellIs" dxfId="396" priority="396" operator="equal">
      <formula>"Away"</formula>
    </cfRule>
  </conditionalFormatting>
  <conditionalFormatting sqref="CC17 BV17 BO17 BH17 BA17 AT17 AM17 AF17 Y17 R17 K17">
    <cfRule type="cellIs" dxfId="395" priority="394" operator="equal">
      <formula>"Need Picks"</formula>
    </cfRule>
  </conditionalFormatting>
  <conditionalFormatting sqref="CC17 BV17 BO17 BH17 BA17 AT17 AM17 AF17 Y17 R17 K17">
    <cfRule type="cellIs" dxfId="394" priority="392" operator="equal">
      <formula>"Home"</formula>
    </cfRule>
    <cfRule type="cellIs" dxfId="393" priority="393" operator="equal">
      <formula>"Away"</formula>
    </cfRule>
  </conditionalFormatting>
  <conditionalFormatting sqref="CF17 BY17 BR17 BK17 BD17 AW17 AP17 AI17 AB17 U17 N17">
    <cfRule type="cellIs" dxfId="392" priority="391" operator="equal">
      <formula>"Need Picks"</formula>
    </cfRule>
  </conditionalFormatting>
  <conditionalFormatting sqref="CF17 BY17 BR17 BK17 BD17 AW17 AP17 AI17 AB17 U17 N17">
    <cfRule type="cellIs" dxfId="391" priority="389" operator="equal">
      <formula>"Home"</formula>
    </cfRule>
    <cfRule type="cellIs" dxfId="390" priority="390" operator="equal">
      <formula>"Away"</formula>
    </cfRule>
  </conditionalFormatting>
  <conditionalFormatting sqref="CF17 BY17 BR17 BK17 BD17 AW17 AP17 AI17 AB17 U17 N17">
    <cfRule type="cellIs" dxfId="389" priority="388" operator="equal">
      <formula>"Need Picks"</formula>
    </cfRule>
  </conditionalFormatting>
  <conditionalFormatting sqref="CF17 BY17 BR17 BK17 BD17 AW17 AP17 AI17 AB17 U17 N17">
    <cfRule type="cellIs" dxfId="388" priority="386" operator="equal">
      <formula>"Home"</formula>
    </cfRule>
    <cfRule type="cellIs" dxfId="387" priority="387" operator="equal">
      <formula>"Away"</formula>
    </cfRule>
  </conditionalFormatting>
  <conditionalFormatting sqref="AA17">
    <cfRule type="cellIs" dxfId="386" priority="385" operator="equal">
      <formula>"Need Picks"</formula>
    </cfRule>
  </conditionalFormatting>
  <conditionalFormatting sqref="AA17">
    <cfRule type="cellIs" dxfId="385" priority="383" operator="equal">
      <formula>"Home"</formula>
    </cfRule>
    <cfRule type="cellIs" dxfId="384" priority="384" operator="equal">
      <formula>"Away"</formula>
    </cfRule>
  </conditionalFormatting>
  <conditionalFormatting sqref="AA17">
    <cfRule type="cellIs" dxfId="383" priority="381" operator="equal">
      <formula>"Georgia Southern"</formula>
    </cfRule>
    <cfRule type="cellIs" dxfId="382" priority="382" operator="equal">
      <formula>"Florida Atlantic"</formula>
    </cfRule>
  </conditionalFormatting>
  <conditionalFormatting sqref="O59:O68 AC59:AC68 D59:E64 E68 H68 G59:H67 O42:O51 AC42:AC51 D42:E45 E51 H51 G42:H47 O25:O34 AC25:AC34 D25:E33 E34 H34 G25:H25 G27:H33 H26 D66:E67 E65 G49:H50 H48 D47:E50 E46">
    <cfRule type="cellIs" dxfId="381" priority="380" operator="equal">
      <formula>"Need Picks"</formula>
    </cfRule>
  </conditionalFormatting>
  <conditionalFormatting sqref="O59:O68 AC59:AC68 D59:E64 E68 H68 G59:H67 O42:O51 AC42:AC51 D42:E45 E51 H51 G42:H47 O25:O34 AC25:AC34 D25:E33 E34 H34 G25:H25 G27:H33 H26 D66:E67 E65 G49:H50 H48 D47:E50 E46">
    <cfRule type="cellIs" dxfId="380" priority="378" operator="equal">
      <formula>"Home"</formula>
    </cfRule>
    <cfRule type="cellIs" dxfId="379" priority="379" operator="equal">
      <formula>"Away"</formula>
    </cfRule>
  </conditionalFormatting>
  <conditionalFormatting sqref="V59:V68 AQ59:AQ68 BE59:BE68 AX59:AX68 V42:V51 AQ42:AQ51 BE42:BE51 AX42:AX51 V25:V34 AQ25:AQ34 BE25:BE34 AX25:AX34">
    <cfRule type="cellIs" dxfId="378" priority="377" operator="equal">
      <formula>"Need Picks"</formula>
    </cfRule>
  </conditionalFormatting>
  <conditionalFormatting sqref="V59:V68 AQ59:AQ68 BE59:BE68 AX59:AX68 V42:V51 AQ42:AQ51 BE42:BE51 AX42:AX51 V25:V34 AQ25:AQ34 BE25:BE34 AX25:AX34">
    <cfRule type="cellIs" dxfId="377" priority="375" operator="equal">
      <formula>"Home"</formula>
    </cfRule>
    <cfRule type="cellIs" dxfId="376" priority="376" operator="equal">
      <formula>"Away"</formula>
    </cfRule>
  </conditionalFormatting>
  <conditionalFormatting sqref="AJ59:AJ68 AJ42:AJ51 AJ25:AJ34">
    <cfRule type="cellIs" dxfId="375" priority="374" operator="equal">
      <formula>"Need Picks"</formula>
    </cfRule>
  </conditionalFormatting>
  <conditionalFormatting sqref="AJ59:AJ68 AJ42:AJ51 AJ25:AJ34">
    <cfRule type="cellIs" dxfId="374" priority="372" operator="equal">
      <formula>"Home"</formula>
    </cfRule>
    <cfRule type="cellIs" dxfId="373" priority="373" operator="equal">
      <formula>"Away"</formula>
    </cfRule>
  </conditionalFormatting>
  <conditionalFormatting sqref="B67:B68 B50:B51 B33:B34">
    <cfRule type="cellIs" dxfId="372" priority="371" operator="equal">
      <formula>"Need Picks"</formula>
    </cfRule>
  </conditionalFormatting>
  <conditionalFormatting sqref="B59:B66 B42:B49 B25:B32">
    <cfRule type="cellIs" dxfId="371" priority="370" operator="equal">
      <formula>"Need Picks"</formula>
    </cfRule>
  </conditionalFormatting>
  <conditionalFormatting sqref="B59:B66 B42:B49 B25:B32">
    <cfRule type="cellIs" dxfId="370" priority="369" operator="equal">
      <formula>"Need Picks"</formula>
    </cfRule>
  </conditionalFormatting>
  <conditionalFormatting sqref="D68 D51 D34">
    <cfRule type="cellIs" dxfId="369" priority="368" operator="equal">
      <formula>"Need Picks"</formula>
    </cfRule>
  </conditionalFormatting>
  <conditionalFormatting sqref="D68 D51 D34">
    <cfRule type="cellIs" dxfId="368" priority="366" operator="equal">
      <formula>"Home"</formula>
    </cfRule>
    <cfRule type="cellIs" dxfId="367" priority="367" operator="equal">
      <formula>"Away"</formula>
    </cfRule>
  </conditionalFormatting>
  <conditionalFormatting sqref="D68 D51 D34">
    <cfRule type="cellIs" dxfId="366" priority="365" operator="equal">
      <formula>"Need Picks"</formula>
    </cfRule>
  </conditionalFormatting>
  <conditionalFormatting sqref="D68 D51 D34">
    <cfRule type="cellIs" dxfId="365" priority="363" operator="equal">
      <formula>"Home"</formula>
    </cfRule>
    <cfRule type="cellIs" dxfId="364" priority="364" operator="equal">
      <formula>"Away"</formula>
    </cfRule>
  </conditionalFormatting>
  <conditionalFormatting sqref="G68 G51 G34">
    <cfRule type="cellIs" dxfId="363" priority="362" operator="equal">
      <formula>"Need Picks"</formula>
    </cfRule>
  </conditionalFormatting>
  <conditionalFormatting sqref="G68 G51 G34">
    <cfRule type="cellIs" dxfId="362" priority="360" operator="equal">
      <formula>"Home"</formula>
    </cfRule>
    <cfRule type="cellIs" dxfId="361" priority="361" operator="equal">
      <formula>"Away"</formula>
    </cfRule>
  </conditionalFormatting>
  <conditionalFormatting sqref="G68 G51 G34">
    <cfRule type="cellIs" dxfId="360" priority="359" operator="equal">
      <formula>"Need Picks"</formula>
    </cfRule>
  </conditionalFormatting>
  <conditionalFormatting sqref="G68 G51 G34">
    <cfRule type="cellIs" dxfId="359" priority="357" operator="equal">
      <formula>"Home"</formula>
    </cfRule>
    <cfRule type="cellIs" dxfId="358" priority="358" operator="equal">
      <formula>"Away"</formula>
    </cfRule>
  </conditionalFormatting>
  <conditionalFormatting sqref="BH59:BI67 BI68 BK59:BK61 BA59:BB67 BB68 BD60:BD67 AT59:AU63 AU68 AW59:AW67 AM59:AN60 AN68 AP59:AP67 AF59:AG61 AG68 AI59:AI67 Y60:Z67 Z68 AB60:AB67 R59:S67 S68 U59:U67 K59:L60 L68 N59:N67 CC42:CD50 CD51 CF42:CF50 BV42:BW50 BW51 BY42:BY50 BO42:BP45 BP51 BR42:BR50 BH42:BI50 BI51 BK42:BK50 BA42:BB47 BB51 BD42:BD44 AT42:AU50 AU51 AW42:AW50 AM42:AN50 AN51 AP42:AP50 AF42:AG50 AG51 AI42:AI47 Y42:Z50 Z51 AB42:AB50 R42:S43 S51 U42:U46 K42:L50 L51 N42:N50 CC25:CD29 CD34 CF25:CF33 BV25:BW33 BW34 BY25:BY33 BO25:BP33 BP34 BR25:BR29 BH25:BI33 BI34 BK25:BK33 BA25:BB33 BB34 BD25:BD30 AT25:AU33 AU34 AW25:AW28 AM25:AN33 AN34 AP25:AP33 AF25:AG30 AG34 AI25:AI33 Y25:Z33 Z34 AB25:AB33 R25:S33 S34 U25:U30 K25:L33 L34 N25:N33 BD32:BD33 R45:S50 S44 U48:U50 K62:L67 L61 BK63:BK67 AT65:AU67 AU64 AF32:AG33 AG31 BO47:BP50 BP46 BR31:BR33 CC31:CD33 CD30 AI49:AI50 U32:U33 BA49:BB50 BB48 BD46:BD50 AF63:AG67 AG62 Z59 AM62:AN67 AN61 AW30:AW33">
    <cfRule type="cellIs" dxfId="357" priority="356" operator="equal">
      <formula>"Need Picks"</formula>
    </cfRule>
  </conditionalFormatting>
  <conditionalFormatting sqref="BH59:BI67 BI68 BK59:BK61 BA59:BB67 BB68 BD60:BD67 AT59:AU63 AU68 AW59:AW67 AM59:AN60 AN68 AP59:AP67 AF59:AG61 AG68 AI59:AI67 Y60:Z67 Z68 AB60:AB67 R59:S67 S68 U59:U67 K59:L60 L68 N59:N67 CC42:CD50 CD51 CF42:CF50 BV42:BW50 BW51 BY42:BY50 BO42:BP45 BP51 BR42:BR50 BH42:BI50 BI51 BK42:BK50 BA42:BB47 BB51 BD42:BD44 AT42:AU50 AU51 AW42:AW50 AM42:AN50 AN51 AP42:AP50 AF42:AG50 AG51 AI42:AI47 Y42:Z50 Z51 AB42:AB50 R42:S43 S51 U42:U46 K42:L50 L51 N42:N50 CC25:CD29 CD34 CF25:CF33 BV25:BW33 BW34 BY25:BY33 BO25:BP33 BP34 BR25:BR29 BH25:BI33 BI34 BK25:BK33 BA25:BB33 BB34 BD25:BD30 AT25:AU33 AU34 AW25:AW28 AM25:AN33 AN34 AP25:AP33 AF25:AG30 AG34 AI25:AI33 Y25:Z33 Z34 AB25:AB33 R25:S33 S34 U25:U30 K25:L33 L34 N25:N33 BD32:BD33 R45:S50 S44 U48:U50 K62:L67 L61 BK63:BK67 AT65:AU67 AU64 AF32:AG33 AG31 BO47:BP50 BP46 BR31:BR33 CC31:CD33 CD30 AI49:AI50 U32:U33 BA49:BB50 BB48 BD46:BD50 AF63:AG67 AG62 Z59 AM62:AN67 AN61 AW30:AW33">
    <cfRule type="cellIs" dxfId="356" priority="354" operator="equal">
      <formula>"Home"</formula>
    </cfRule>
    <cfRule type="cellIs" dxfId="355" priority="355" operator="equal">
      <formula>"Away"</formula>
    </cfRule>
  </conditionalFormatting>
  <conditionalFormatting sqref="BF67:BF68 AY67:AY68 AR67:AR68 AK67:AK68 AD67:AD68 W67:W68 P67:P68 I67:I68 CA50:CA51 BT50:BT51 BM50:BM51 BF50:BF51 AY50:AY51 AR50:AR51 AK50:AK51 AD50:AD51 W50:W51 P50:P51 I50:I51 CA33:CA34 BT33:BT34 BM33:BN34 BF33:BF34 AY33:AY34 AR33:AR34 AK33:AK34 AD33:AD34 W33:W34 P33:P34 I33:I34">
    <cfRule type="cellIs" dxfId="354" priority="353" operator="equal">
      <formula>"Need Picks"</formula>
    </cfRule>
  </conditionalFormatting>
  <conditionalFormatting sqref="BN33:BN34">
    <cfRule type="cellIs" dxfId="353" priority="351" operator="equal">
      <formula>"Home"</formula>
    </cfRule>
    <cfRule type="cellIs" dxfId="352" priority="352" operator="equal">
      <formula>"Away"</formula>
    </cfRule>
  </conditionalFormatting>
  <conditionalFormatting sqref="BN33:BN34">
    <cfRule type="cellIs" dxfId="351" priority="349" operator="equal">
      <formula>"Georgia Southern"</formula>
    </cfRule>
    <cfRule type="cellIs" dxfId="350" priority="350" operator="equal">
      <formula>"Florida Atlantic"</formula>
    </cfRule>
  </conditionalFormatting>
  <conditionalFormatting sqref="BF59:BF66 AY59:AY66 AR59:AR66 AK59:AK66 AD59:AD66 W59:W66 P59:P66 I59:I66 CA42:CA49 BT42:BT49 BM42:BM49 BF42:BF49 AY42:AY49 AR42:AR49 AK42:AK49 AD42:AD49 W42:W49 P42:P49 I42:I49 CA25:CA32 BT25:BT32 BM25:BM32 BF25:BF32 AY25:AY32 AR25:AR32 AK25:AK32 AD25:AD32 W25:W32 P25:P32 I25:I32">
    <cfRule type="cellIs" dxfId="349" priority="348" operator="equal">
      <formula>"Need Picks"</formula>
    </cfRule>
  </conditionalFormatting>
  <conditionalFormatting sqref="BF59:BF66 AY59:AY66 AR59:AR66 AK59:AK66 AD59:AD66 W59:W66 P59:P66 I59:I66 CA42:CA49 BT42:BT49 BM42:BM49 BF42:BF49 AY42:AY49 AR42:AR49 AK42:AK49 AD42:AD49 W42:W49 P42:P49 I42:I49 CA25:CA32 BT25:BT32 BM25:BM32 BF25:BF32 AY25:AY32 AR25:AR32 AK25:AK32 AD25:AD32 W25:W32 P25:P32 I25:I32">
    <cfRule type="cellIs" dxfId="348" priority="347" operator="equal">
      <formula>"Need Picks"</formula>
    </cfRule>
  </conditionalFormatting>
  <conditionalFormatting sqref="BH68 BA68 AT68 AM68 AF68 Y68 R68 K68 CC51 BV51 BO51 BH51 BA51 AT51 AM51 AF51 Y51 R51 K51 CC34 BV34 BO34 BH34 BA34 AT34 AM34 AF34 Y34 R34 K34">
    <cfRule type="cellIs" dxfId="347" priority="346" operator="equal">
      <formula>"Need Picks"</formula>
    </cfRule>
  </conditionalFormatting>
  <conditionalFormatting sqref="BH68 BA68 AT68 AM68 AF68 Y68 R68 K68 CC51 BV51 BO51 BH51 BA51 AT51 AM51 AF51 Y51 R51 K51 CC34 BV34 BO34 BH34 BA34 AT34 AM34 AF34 Y34 R34 K34">
    <cfRule type="cellIs" dxfId="346" priority="344" operator="equal">
      <formula>"Home"</formula>
    </cfRule>
    <cfRule type="cellIs" dxfId="345" priority="345" operator="equal">
      <formula>"Away"</formula>
    </cfRule>
  </conditionalFormatting>
  <conditionalFormatting sqref="BH68 BA68 AT68 AM68 AF68 Y68 R68 K68 CC51 BV51 BO51 BH51 BA51 AT51 AM51 AF51 Y51 R51 K51 CC34 BV34 BO34 BH34 BA34 AT34 AM34 AF34 Y34 R34 K34">
    <cfRule type="cellIs" dxfId="344" priority="343" operator="equal">
      <formula>"Need Picks"</formula>
    </cfRule>
  </conditionalFormatting>
  <conditionalFormatting sqref="BH68 BA68 AT68 AM68 AF68 Y68 R68 K68 CC51 BV51 BO51 BH51 BA51 AT51 AM51 AF51 Y51 R51 K51 CC34 BV34 BO34 BH34 BA34 AT34 AM34 AF34 Y34 R34 K34">
    <cfRule type="cellIs" dxfId="343" priority="341" operator="equal">
      <formula>"Home"</formula>
    </cfRule>
    <cfRule type="cellIs" dxfId="342" priority="342" operator="equal">
      <formula>"Away"</formula>
    </cfRule>
  </conditionalFormatting>
  <conditionalFormatting sqref="BK68 BD68 AW68 AP68 AI68 AB68 U68 N68 CF51 BY51 BR51 BK51 BD51 AW51 AP51 AI51 AB51 U51 N51 CF34 BY34 BR34 BK34 BD34 AW34 AP34 AI34 AB34 U34 N34">
    <cfRule type="cellIs" dxfId="341" priority="340" operator="equal">
      <formula>"Need Picks"</formula>
    </cfRule>
  </conditionalFormatting>
  <conditionalFormatting sqref="BK68 BD68 AW68 AP68 AI68 AB68 U68 N68 CF51 BY51 BR51 BK51 BD51 AW51 AP51 AI51 AB51 U51 N51 CF34 BY34 BR34 BK34 BD34 AW34 AP34 AI34 AB34 U34 N34">
    <cfRule type="cellIs" dxfId="340" priority="338" operator="equal">
      <formula>"Home"</formula>
    </cfRule>
    <cfRule type="cellIs" dxfId="339" priority="339" operator="equal">
      <formula>"Away"</formula>
    </cfRule>
  </conditionalFormatting>
  <conditionalFormatting sqref="BK68 BD68 AW68 AP68 AI68 AB68 U68 N68 CF51 BY51 BR51 BK51 BD51 AW51 AP51 AI51 AB51 U51 N51 CF34 BY34 BR34 BK34 BD34 AW34 AP34 AI34 AB34 U34 N34">
    <cfRule type="cellIs" dxfId="338" priority="337" operator="equal">
      <formula>"Need Picks"</formula>
    </cfRule>
  </conditionalFormatting>
  <conditionalFormatting sqref="BK68 BD68 AW68 AP68 AI68 AB68 U68 N68 CF51 BY51 BR51 BK51 BD51 AW51 AP51 AI51 AB51 U51 N51 CF34 BY34 BR34 BK34 BD34 AW34 AP34 AI34 AB34 U34 N34">
    <cfRule type="cellIs" dxfId="337" priority="335" operator="equal">
      <formula>"Home"</formula>
    </cfRule>
    <cfRule type="cellIs" dxfId="336" priority="336" operator="equal">
      <formula>"Away"</formula>
    </cfRule>
  </conditionalFormatting>
  <conditionalFormatting sqref="M68">
    <cfRule type="cellIs" dxfId="335" priority="334" operator="equal">
      <formula>"Need Picks"</formula>
    </cfRule>
  </conditionalFormatting>
  <conditionalFormatting sqref="M68">
    <cfRule type="cellIs" dxfId="334" priority="332" operator="equal">
      <formula>"Home"</formula>
    </cfRule>
    <cfRule type="cellIs" dxfId="333" priority="333" operator="equal">
      <formula>"Away"</formula>
    </cfRule>
  </conditionalFormatting>
  <conditionalFormatting sqref="M68">
    <cfRule type="cellIs" dxfId="332" priority="330" operator="equal">
      <formula>"Georgia Southern"</formula>
    </cfRule>
    <cfRule type="cellIs" dxfId="331" priority="331" operator="equal">
      <formula>"Florida Atlantic"</formula>
    </cfRule>
  </conditionalFormatting>
  <conditionalFormatting sqref="CH51:CH55">
    <cfRule type="cellIs" dxfId="330" priority="329" operator="equal">
      <formula>"Need Picks"</formula>
    </cfRule>
  </conditionalFormatting>
  <conditionalFormatting sqref="CH51:CH55">
    <cfRule type="cellIs" dxfId="329" priority="327" operator="equal">
      <formula>"Home"</formula>
    </cfRule>
    <cfRule type="cellIs" dxfId="328" priority="328" operator="equal">
      <formula>"Away"</formula>
    </cfRule>
  </conditionalFormatting>
  <conditionalFormatting sqref="BO59:BP67 BR59:BR67">
    <cfRule type="cellIs" dxfId="327" priority="326" operator="equal">
      <formula>"Need Picks"</formula>
    </cfRule>
  </conditionalFormatting>
  <conditionalFormatting sqref="BO59:BP67 BR59:BR67">
    <cfRule type="cellIs" dxfId="326" priority="324" operator="equal">
      <formula>"Home"</formula>
    </cfRule>
    <cfRule type="cellIs" dxfId="325" priority="325" operator="equal">
      <formula>"Away"</formula>
    </cfRule>
  </conditionalFormatting>
  <conditionalFormatting sqref="BO59:BP67 BR59:BR67">
    <cfRule type="cellIs" dxfId="324" priority="323" operator="equal">
      <formula>"Charlotte"</formula>
    </cfRule>
  </conditionalFormatting>
  <conditionalFormatting sqref="BO62">
    <cfRule type="cellIs" dxfId="323" priority="322" operator="equal">
      <formula>"Need Picks"</formula>
    </cfRule>
  </conditionalFormatting>
  <conditionalFormatting sqref="BO62">
    <cfRule type="cellIs" dxfId="322" priority="320" operator="equal">
      <formula>"Home"</formula>
    </cfRule>
    <cfRule type="cellIs" dxfId="321" priority="321" operator="equal">
      <formula>"Away"</formula>
    </cfRule>
  </conditionalFormatting>
  <conditionalFormatting sqref="BP68">
    <cfRule type="cellIs" dxfId="320" priority="319" operator="equal">
      <formula>"Need Picks"</formula>
    </cfRule>
  </conditionalFormatting>
  <conditionalFormatting sqref="BP68">
    <cfRule type="cellIs" dxfId="319" priority="317" operator="equal">
      <formula>"Home"</formula>
    </cfRule>
    <cfRule type="cellIs" dxfId="318" priority="318" operator="equal">
      <formula>"Away"</formula>
    </cfRule>
  </conditionalFormatting>
  <conditionalFormatting sqref="BP68">
    <cfRule type="containsText" dxfId="317" priority="315" operator="containsText" text="Southern Mississippi">
      <formula>NOT(ISERROR(SEARCH("Southern Mississippi",BP68)))</formula>
    </cfRule>
    <cfRule type="cellIs" dxfId="316" priority="316" operator="equal">
      <formula>"Florida Atlantic"</formula>
    </cfRule>
  </conditionalFormatting>
  <conditionalFormatting sqref="BO68">
    <cfRule type="cellIs" dxfId="315" priority="314" operator="equal">
      <formula>"Need Picks"</formula>
    </cfRule>
  </conditionalFormatting>
  <conditionalFormatting sqref="BO68">
    <cfRule type="cellIs" dxfId="314" priority="312" operator="equal">
      <formula>"Home"</formula>
    </cfRule>
    <cfRule type="cellIs" dxfId="313" priority="313" operator="equal">
      <formula>"Away"</formula>
    </cfRule>
  </conditionalFormatting>
  <conditionalFormatting sqref="BO68">
    <cfRule type="containsText" dxfId="312" priority="310" operator="containsText" text="Southern Mississippi">
      <formula>NOT(ISERROR(SEARCH("Southern Mississippi",BO68)))</formula>
    </cfRule>
    <cfRule type="cellIs" dxfId="311" priority="311" operator="equal">
      <formula>"Florida Atlantic"</formula>
    </cfRule>
  </conditionalFormatting>
  <conditionalFormatting sqref="BM67:BN68">
    <cfRule type="cellIs" dxfId="310" priority="309" operator="equal">
      <formula>"Need Picks"</formula>
    </cfRule>
  </conditionalFormatting>
  <conditionalFormatting sqref="BN67:BN68">
    <cfRule type="cellIs" dxfId="309" priority="307" operator="equal">
      <formula>"Home"</formula>
    </cfRule>
    <cfRule type="cellIs" dxfId="308" priority="308" operator="equal">
      <formula>"Away"</formula>
    </cfRule>
  </conditionalFormatting>
  <conditionalFormatting sqref="BN67:BN68">
    <cfRule type="cellIs" dxfId="307" priority="305" operator="equal">
      <formula>"Georgia Southern"</formula>
    </cfRule>
    <cfRule type="cellIs" dxfId="306" priority="306" operator="equal">
      <formula>"Florida Atlantic"</formula>
    </cfRule>
  </conditionalFormatting>
  <conditionalFormatting sqref="BM59:BM66">
    <cfRule type="cellIs" dxfId="305" priority="304" operator="equal">
      <formula>"Need Picks"</formula>
    </cfRule>
  </conditionalFormatting>
  <conditionalFormatting sqref="BM59:BM66">
    <cfRule type="cellIs" dxfId="304" priority="303" operator="equal">
      <formula>"Need Picks"</formula>
    </cfRule>
  </conditionalFormatting>
  <conditionalFormatting sqref="BR62">
    <cfRule type="cellIs" dxfId="303" priority="302" operator="equal">
      <formula>"Need Picks"</formula>
    </cfRule>
  </conditionalFormatting>
  <conditionalFormatting sqref="BR62">
    <cfRule type="cellIs" dxfId="302" priority="300" operator="equal">
      <formula>"Home"</formula>
    </cfRule>
    <cfRule type="cellIs" dxfId="301" priority="301" operator="equal">
      <formula>"Away"</formula>
    </cfRule>
  </conditionalFormatting>
  <conditionalFormatting sqref="BR68">
    <cfRule type="cellIs" dxfId="300" priority="299" operator="equal">
      <formula>"Need Picks"</formula>
    </cfRule>
  </conditionalFormatting>
  <conditionalFormatting sqref="BR68">
    <cfRule type="cellIs" dxfId="299" priority="297" operator="equal">
      <formula>"Home"</formula>
    </cfRule>
    <cfRule type="cellIs" dxfId="298" priority="298" operator="equal">
      <formula>"Away"</formula>
    </cfRule>
  </conditionalFormatting>
  <conditionalFormatting sqref="BR68">
    <cfRule type="containsText" dxfId="297" priority="295" operator="containsText" text="Southern Mississippi">
      <formula>NOT(ISERROR(SEARCH("Southern Mississippi",BR68)))</formula>
    </cfRule>
    <cfRule type="cellIs" dxfId="296" priority="296" operator="equal">
      <formula>"Florida Atlantic"</formula>
    </cfRule>
  </conditionalFormatting>
  <conditionalFormatting sqref="BQ67:BQ68">
    <cfRule type="cellIs" dxfId="295" priority="294" operator="equal">
      <formula>"Need Picks"</formula>
    </cfRule>
  </conditionalFormatting>
  <conditionalFormatting sqref="BQ67:BQ68">
    <cfRule type="cellIs" dxfId="294" priority="292" operator="equal">
      <formula>"Home"</formula>
    </cfRule>
    <cfRule type="cellIs" dxfId="293" priority="293" operator="equal">
      <formula>"Away"</formula>
    </cfRule>
  </conditionalFormatting>
  <conditionalFormatting sqref="BQ67:BQ68">
    <cfRule type="cellIs" dxfId="292" priority="290" operator="equal">
      <formula>"Georgia Southern"</formula>
    </cfRule>
    <cfRule type="cellIs" dxfId="291" priority="291" operator="equal">
      <formula>"Florida Atlantic"</formula>
    </cfRule>
  </conditionalFormatting>
  <conditionalFormatting sqref="BR53:BR58">
    <cfRule type="cellIs" dxfId="290" priority="289" operator="equal">
      <formula>"Need Picks"</formula>
    </cfRule>
  </conditionalFormatting>
  <conditionalFormatting sqref="BR53:BR58">
    <cfRule type="cellIs" dxfId="289" priority="287" operator="equal">
      <formula>"Home"</formula>
    </cfRule>
    <cfRule type="cellIs" dxfId="288" priority="288" operator="equal">
      <formula>"Away"</formula>
    </cfRule>
  </conditionalFormatting>
  <conditionalFormatting sqref="BQ53:BQ58">
    <cfRule type="cellIs" dxfId="287" priority="286" operator="equal">
      <formula>"Need Picks"</formula>
    </cfRule>
  </conditionalFormatting>
  <conditionalFormatting sqref="BQ53:BQ58">
    <cfRule type="cellIs" dxfId="286" priority="284" operator="equal">
      <formula>"Home"</formula>
    </cfRule>
    <cfRule type="cellIs" dxfId="285" priority="285" operator="equal">
      <formula>"Away"</formula>
    </cfRule>
  </conditionalFormatting>
  <conditionalFormatting sqref="BO56:BO57">
    <cfRule type="cellIs" dxfId="284" priority="283" operator="equal">
      <formula>"Charlotte"</formula>
    </cfRule>
  </conditionalFormatting>
  <conditionalFormatting sqref="BM56:BM57">
    <cfRule type="cellIs" dxfId="283" priority="282" operator="equal">
      <formula>"Need Picks"</formula>
    </cfRule>
  </conditionalFormatting>
  <conditionalFormatting sqref="BM56:BM57 BP53:BP55 BP58">
    <cfRule type="cellIs" dxfId="282" priority="280" operator="equal">
      <formula>"Home"</formula>
    </cfRule>
    <cfRule type="cellIs" dxfId="281" priority="281" operator="equal">
      <formula>"Away"</formula>
    </cfRule>
  </conditionalFormatting>
  <conditionalFormatting sqref="BO56:BO57">
    <cfRule type="cellIs" dxfId="280" priority="279" operator="equal">
      <formula>"Need Picks"</formula>
    </cfRule>
  </conditionalFormatting>
  <conditionalFormatting sqref="BO56:BO57">
    <cfRule type="cellIs" dxfId="279" priority="277" operator="equal">
      <formula>"Home"</formula>
    </cfRule>
    <cfRule type="cellIs" dxfId="278" priority="278" operator="equal">
      <formula>"Away"</formula>
    </cfRule>
  </conditionalFormatting>
  <conditionalFormatting sqref="BM53:BM55 BO53:BP55 BM58 BO58:BP58">
    <cfRule type="cellIs" dxfId="277" priority="276" operator="equal">
      <formula>"Need Picks"</formula>
    </cfRule>
  </conditionalFormatting>
  <conditionalFormatting sqref="BO53:BO55 BM53:BM55 BO58 BM58">
    <cfRule type="cellIs" dxfId="276" priority="274" operator="equal">
      <formula>"Home"</formula>
    </cfRule>
    <cfRule type="cellIs" dxfId="275" priority="275" operator="equal">
      <formula>"Away"</formula>
    </cfRule>
  </conditionalFormatting>
  <conditionalFormatting sqref="CE53 CE66:CE68">
    <cfRule type="cellIs" dxfId="274" priority="270" operator="equal">
      <formula>"Need Picks"</formula>
    </cfRule>
  </conditionalFormatting>
  <conditionalFormatting sqref="CE53 CE66:CE68">
    <cfRule type="cellIs" dxfId="273" priority="268" operator="equal">
      <formula>"Home"</formula>
    </cfRule>
    <cfRule type="cellIs" dxfId="272" priority="269" operator="equal">
      <formula>"Away"</formula>
    </cfRule>
  </conditionalFormatting>
  <conditionalFormatting sqref="CD53:CD68">
    <cfRule type="cellIs" dxfId="271" priority="267" operator="equal">
      <formula>"Need Picks"</formula>
    </cfRule>
  </conditionalFormatting>
  <conditionalFormatting sqref="CD53:CD68">
    <cfRule type="cellIs" dxfId="270" priority="265" operator="equal">
      <formula>"Home"</formula>
    </cfRule>
    <cfRule type="cellIs" dxfId="269" priority="266" operator="equal">
      <formula>"Away"</formula>
    </cfRule>
  </conditionalFormatting>
  <conditionalFormatting sqref="CF53:CF68 CA53:CC53 CA68:CC68 CA54:CA67 CC54:CC67">
    <cfRule type="cellIs" dxfId="268" priority="273" operator="equal">
      <formula>"Need Picks"</formula>
    </cfRule>
  </conditionalFormatting>
  <conditionalFormatting sqref="CF53:CF68 CA53:CC53 CA68:CC68 CA54:CA67 CC54:CC67">
    <cfRule type="cellIs" dxfId="267" priority="271" operator="equal">
      <formula>"Home"</formula>
    </cfRule>
    <cfRule type="cellIs" dxfId="266" priority="272" operator="equal">
      <formula>"Away"</formula>
    </cfRule>
  </conditionalFormatting>
  <conditionalFormatting sqref="CB54:CB67">
    <cfRule type="cellIs" dxfId="265" priority="264" operator="equal">
      <formula>"Need Picks"</formula>
    </cfRule>
  </conditionalFormatting>
  <conditionalFormatting sqref="CB54:CB67">
    <cfRule type="cellIs" dxfId="264" priority="262" operator="equal">
      <formula>"Home"</formula>
    </cfRule>
    <cfRule type="cellIs" dxfId="263" priority="263" operator="equal">
      <formula>"Away"</formula>
    </cfRule>
  </conditionalFormatting>
  <conditionalFormatting sqref="CE54:CE65">
    <cfRule type="cellIs" dxfId="262" priority="261" operator="equal">
      <formula>"Need Picks"</formula>
    </cfRule>
  </conditionalFormatting>
  <conditionalFormatting sqref="CE54:CE65">
    <cfRule type="cellIs" dxfId="261" priority="259" operator="equal">
      <formula>"Home"</formula>
    </cfRule>
    <cfRule type="cellIs" dxfId="260" priority="260" operator="equal">
      <formula>"Away"</formula>
    </cfRule>
  </conditionalFormatting>
  <conditionalFormatting sqref="X6">
    <cfRule type="cellIs" dxfId="259" priority="258" operator="equal">
      <formula>"Need Picks"</formula>
    </cfRule>
  </conditionalFormatting>
  <conditionalFormatting sqref="X6">
    <cfRule type="cellIs" dxfId="258" priority="256" operator="equal">
      <formula>"Home"</formula>
    </cfRule>
    <cfRule type="cellIs" dxfId="257" priority="257" operator="equal">
      <formula>"Away"</formula>
    </cfRule>
  </conditionalFormatting>
  <conditionalFormatting sqref="BG6">
    <cfRule type="cellIs" dxfId="256" priority="255" operator="equal">
      <formula>"Need Picks"</formula>
    </cfRule>
  </conditionalFormatting>
  <conditionalFormatting sqref="BG6">
    <cfRule type="cellIs" dxfId="255" priority="253" operator="equal">
      <formula>"Home"</formula>
    </cfRule>
    <cfRule type="cellIs" dxfId="254" priority="254" operator="equal">
      <formula>"Away"</formula>
    </cfRule>
  </conditionalFormatting>
  <conditionalFormatting sqref="C23">
    <cfRule type="cellIs" dxfId="253" priority="252" operator="equal">
      <formula>"Need Picks"</formula>
    </cfRule>
  </conditionalFormatting>
  <conditionalFormatting sqref="C23">
    <cfRule type="cellIs" dxfId="252" priority="250" operator="equal">
      <formula>"Home"</formula>
    </cfRule>
    <cfRule type="cellIs" dxfId="251" priority="251" operator="equal">
      <formula>"Away"</formula>
    </cfRule>
  </conditionalFormatting>
  <conditionalFormatting sqref="X23">
    <cfRule type="cellIs" dxfId="250" priority="249" operator="equal">
      <formula>"Need Picks"</formula>
    </cfRule>
  </conditionalFormatting>
  <conditionalFormatting sqref="X23">
    <cfRule type="cellIs" dxfId="249" priority="247" operator="equal">
      <formula>"Home"</formula>
    </cfRule>
    <cfRule type="cellIs" dxfId="248" priority="248" operator="equal">
      <formula>"Away"</formula>
    </cfRule>
  </conditionalFormatting>
  <conditionalFormatting sqref="AE23">
    <cfRule type="cellIs" dxfId="247" priority="246" operator="equal">
      <formula>"Need Picks"</formula>
    </cfRule>
  </conditionalFormatting>
  <conditionalFormatting sqref="AE23">
    <cfRule type="cellIs" dxfId="246" priority="244" operator="equal">
      <formula>"Home"</formula>
    </cfRule>
    <cfRule type="cellIs" dxfId="245" priority="245" operator="equal">
      <formula>"Away"</formula>
    </cfRule>
  </conditionalFormatting>
  <conditionalFormatting sqref="BU23">
    <cfRule type="cellIs" dxfId="244" priority="243" operator="equal">
      <formula>"Need Picks"</formula>
    </cfRule>
  </conditionalFormatting>
  <conditionalFormatting sqref="BU23">
    <cfRule type="cellIs" dxfId="243" priority="241" operator="equal">
      <formula>"Home"</formula>
    </cfRule>
    <cfRule type="cellIs" dxfId="242" priority="242" operator="equal">
      <formula>"Away"</formula>
    </cfRule>
  </conditionalFormatting>
  <conditionalFormatting sqref="J40">
    <cfRule type="cellIs" dxfId="241" priority="240" operator="equal">
      <formula>"Need Picks"</formula>
    </cfRule>
  </conditionalFormatting>
  <conditionalFormatting sqref="J40">
    <cfRule type="cellIs" dxfId="240" priority="238" operator="equal">
      <formula>"Home"</formula>
    </cfRule>
    <cfRule type="cellIs" dxfId="239" priority="239" operator="equal">
      <formula>"Away"</formula>
    </cfRule>
  </conditionalFormatting>
  <conditionalFormatting sqref="X40">
    <cfRule type="cellIs" dxfId="238" priority="237" operator="equal">
      <formula>"Need Picks"</formula>
    </cfRule>
  </conditionalFormatting>
  <conditionalFormatting sqref="X40">
    <cfRule type="cellIs" dxfId="237" priority="235" operator="equal">
      <formula>"Home"</formula>
    </cfRule>
    <cfRule type="cellIs" dxfId="236" priority="236" operator="equal">
      <formula>"Away"</formula>
    </cfRule>
  </conditionalFormatting>
  <conditionalFormatting sqref="AL40">
    <cfRule type="cellIs" dxfId="235" priority="234" operator="equal">
      <formula>"Need Picks"</formula>
    </cfRule>
  </conditionalFormatting>
  <conditionalFormatting sqref="AL40">
    <cfRule type="cellIs" dxfId="234" priority="232" operator="equal">
      <formula>"Home"</formula>
    </cfRule>
    <cfRule type="cellIs" dxfId="233" priority="233" operator="equal">
      <formula>"Away"</formula>
    </cfRule>
  </conditionalFormatting>
  <conditionalFormatting sqref="AZ40">
    <cfRule type="cellIs" dxfId="232" priority="231" operator="equal">
      <formula>"Need Picks"</formula>
    </cfRule>
  </conditionalFormatting>
  <conditionalFormatting sqref="AZ40">
    <cfRule type="cellIs" dxfId="231" priority="229" operator="equal">
      <formula>"Home"</formula>
    </cfRule>
    <cfRule type="cellIs" dxfId="230" priority="230" operator="equal">
      <formula>"Away"</formula>
    </cfRule>
  </conditionalFormatting>
  <conditionalFormatting sqref="BN40">
    <cfRule type="cellIs" dxfId="229" priority="228" operator="equal">
      <formula>"Need Picks"</formula>
    </cfRule>
  </conditionalFormatting>
  <conditionalFormatting sqref="BN40">
    <cfRule type="cellIs" dxfId="228" priority="226" operator="equal">
      <formula>"Home"</formula>
    </cfRule>
    <cfRule type="cellIs" dxfId="227" priority="227" operator="equal">
      <formula>"Away"</formula>
    </cfRule>
  </conditionalFormatting>
  <conditionalFormatting sqref="CB40">
    <cfRule type="cellIs" dxfId="226" priority="225" operator="equal">
      <formula>"Need Picks"</formula>
    </cfRule>
  </conditionalFormatting>
  <conditionalFormatting sqref="CB40">
    <cfRule type="cellIs" dxfId="225" priority="223" operator="equal">
      <formula>"Home"</formula>
    </cfRule>
    <cfRule type="cellIs" dxfId="224" priority="224" operator="equal">
      <formula>"Away"</formula>
    </cfRule>
  </conditionalFormatting>
  <conditionalFormatting sqref="J57">
    <cfRule type="cellIs" dxfId="223" priority="222" operator="equal">
      <formula>"Need Picks"</formula>
    </cfRule>
  </conditionalFormatting>
  <conditionalFormatting sqref="J57">
    <cfRule type="cellIs" dxfId="222" priority="220" operator="equal">
      <formula>"Home"</formula>
    </cfRule>
    <cfRule type="cellIs" dxfId="221" priority="221" operator="equal">
      <formula>"Away"</formula>
    </cfRule>
  </conditionalFormatting>
  <conditionalFormatting sqref="X57">
    <cfRule type="cellIs" dxfId="220" priority="219" operator="equal">
      <formula>"Need Picks"</formula>
    </cfRule>
  </conditionalFormatting>
  <conditionalFormatting sqref="X57">
    <cfRule type="cellIs" dxfId="219" priority="217" operator="equal">
      <formula>"Home"</formula>
    </cfRule>
    <cfRule type="cellIs" dxfId="218" priority="218" operator="equal">
      <formula>"Away"</formula>
    </cfRule>
  </conditionalFormatting>
  <conditionalFormatting sqref="F6">
    <cfRule type="cellIs" dxfId="217" priority="216" operator="equal">
      <formula>"Need Picks"</formula>
    </cfRule>
  </conditionalFormatting>
  <conditionalFormatting sqref="F6">
    <cfRule type="cellIs" dxfId="216" priority="214" operator="equal">
      <formula>"Home"</formula>
    </cfRule>
    <cfRule type="cellIs" dxfId="215" priority="215" operator="equal">
      <formula>"Away"</formula>
    </cfRule>
  </conditionalFormatting>
  <conditionalFormatting sqref="AO6">
    <cfRule type="cellIs" dxfId="214" priority="213" operator="equal">
      <formula>"Need Picks"</formula>
    </cfRule>
  </conditionalFormatting>
  <conditionalFormatting sqref="AO6">
    <cfRule type="cellIs" dxfId="213" priority="211" operator="equal">
      <formula>"Home"</formula>
    </cfRule>
    <cfRule type="cellIs" dxfId="212" priority="212" operator="equal">
      <formula>"Away"</formula>
    </cfRule>
  </conditionalFormatting>
  <conditionalFormatting sqref="BQ6">
    <cfRule type="cellIs" dxfId="211" priority="210" operator="equal">
      <formula>"Need Picks"</formula>
    </cfRule>
  </conditionalFormatting>
  <conditionalFormatting sqref="BQ6">
    <cfRule type="cellIs" dxfId="210" priority="208" operator="equal">
      <formula>"Home"</formula>
    </cfRule>
    <cfRule type="cellIs" dxfId="209" priority="209" operator="equal">
      <formula>"Away"</formula>
    </cfRule>
  </conditionalFormatting>
  <conditionalFormatting sqref="M23">
    <cfRule type="cellIs" dxfId="208" priority="207" operator="equal">
      <formula>"Need Picks"</formula>
    </cfRule>
  </conditionalFormatting>
  <conditionalFormatting sqref="M23">
    <cfRule type="cellIs" dxfId="207" priority="205" operator="equal">
      <formula>"Home"</formula>
    </cfRule>
    <cfRule type="cellIs" dxfId="206" priority="206" operator="equal">
      <formula>"Away"</formula>
    </cfRule>
  </conditionalFormatting>
  <conditionalFormatting sqref="T23">
    <cfRule type="cellIs" dxfId="205" priority="204" operator="equal">
      <formula>"Need Picks"</formula>
    </cfRule>
  </conditionalFormatting>
  <conditionalFormatting sqref="T23">
    <cfRule type="cellIs" dxfId="204" priority="202" operator="equal">
      <formula>"Home"</formula>
    </cfRule>
    <cfRule type="cellIs" dxfId="203" priority="203" operator="equal">
      <formula>"Away"</formula>
    </cfRule>
  </conditionalFormatting>
  <conditionalFormatting sqref="BC23">
    <cfRule type="cellIs" dxfId="202" priority="201" operator="equal">
      <formula>"Need Picks"</formula>
    </cfRule>
  </conditionalFormatting>
  <conditionalFormatting sqref="BC23">
    <cfRule type="cellIs" dxfId="201" priority="199" operator="equal">
      <formula>"Home"</formula>
    </cfRule>
    <cfRule type="cellIs" dxfId="200" priority="200" operator="equal">
      <formula>"Away"</formula>
    </cfRule>
  </conditionalFormatting>
  <conditionalFormatting sqref="F40">
    <cfRule type="cellIs" dxfId="199" priority="198" operator="equal">
      <formula>"Need Picks"</formula>
    </cfRule>
  </conditionalFormatting>
  <conditionalFormatting sqref="F40">
    <cfRule type="cellIs" dxfId="198" priority="196" operator="equal">
      <formula>"Home"</formula>
    </cfRule>
    <cfRule type="cellIs" dxfId="197" priority="197" operator="equal">
      <formula>"Away"</formula>
    </cfRule>
  </conditionalFormatting>
  <conditionalFormatting sqref="AA40">
    <cfRule type="cellIs" dxfId="196" priority="195" operator="equal">
      <formula>"Need Picks"</formula>
    </cfRule>
  </conditionalFormatting>
  <conditionalFormatting sqref="AA40">
    <cfRule type="cellIs" dxfId="195" priority="193" operator="equal">
      <formula>"Home"</formula>
    </cfRule>
    <cfRule type="cellIs" dxfId="194" priority="194" operator="equal">
      <formula>"Away"</formula>
    </cfRule>
  </conditionalFormatting>
  <conditionalFormatting sqref="AO40">
    <cfRule type="cellIs" dxfId="193" priority="192" operator="equal">
      <formula>"Need Picks"</formula>
    </cfRule>
  </conditionalFormatting>
  <conditionalFormatting sqref="AO40">
    <cfRule type="cellIs" dxfId="192" priority="190" operator="equal">
      <formula>"Home"</formula>
    </cfRule>
    <cfRule type="cellIs" dxfId="191" priority="191" operator="equal">
      <formula>"Away"</formula>
    </cfRule>
  </conditionalFormatting>
  <conditionalFormatting sqref="AA57">
    <cfRule type="cellIs" dxfId="190" priority="189" operator="equal">
      <formula>"Need Picks"</formula>
    </cfRule>
  </conditionalFormatting>
  <conditionalFormatting sqref="AA57">
    <cfRule type="cellIs" dxfId="189" priority="187" operator="equal">
      <formula>"Home"</formula>
    </cfRule>
    <cfRule type="cellIs" dxfId="188" priority="188" operator="equal">
      <formula>"Away"</formula>
    </cfRule>
  </conditionalFormatting>
  <conditionalFormatting sqref="AV57">
    <cfRule type="cellIs" dxfId="187" priority="186" operator="equal">
      <formula>"Need Picks"</formula>
    </cfRule>
  </conditionalFormatting>
  <conditionalFormatting sqref="AV57">
    <cfRule type="cellIs" dxfId="186" priority="184" operator="equal">
      <formula>"Home"</formula>
    </cfRule>
    <cfRule type="cellIs" dxfId="185" priority="185" operator="equal">
      <formula>"Away"</formula>
    </cfRule>
  </conditionalFormatting>
  <conditionalFormatting sqref="X53:AA53">
    <cfRule type="cellIs" dxfId="184" priority="183" operator="equal">
      <formula>"Need Picks"</formula>
    </cfRule>
  </conditionalFormatting>
  <conditionalFormatting sqref="X53:AA53">
    <cfRule type="cellIs" dxfId="183" priority="181" operator="equal">
      <formula>"Home"</formula>
    </cfRule>
    <cfRule type="cellIs" dxfId="182" priority="182" operator="equal">
      <formula>"Away"</formula>
    </cfRule>
  </conditionalFormatting>
  <conditionalFormatting sqref="BD31">
    <cfRule type="cellIs" dxfId="181" priority="180" operator="equal">
      <formula>"Need Picks"</formula>
    </cfRule>
  </conditionalFormatting>
  <conditionalFormatting sqref="BD31">
    <cfRule type="cellIs" dxfId="180" priority="178" operator="equal">
      <formula>"Home"</formula>
    </cfRule>
    <cfRule type="cellIs" dxfId="179" priority="179" operator="equal">
      <formula>"Away"</formula>
    </cfRule>
  </conditionalFormatting>
  <conditionalFormatting sqref="BD31">
    <cfRule type="cellIs" dxfId="178" priority="177" operator="equal">
      <formula>"Need Picks"</formula>
    </cfRule>
  </conditionalFormatting>
  <conditionalFormatting sqref="BD31">
    <cfRule type="cellIs" dxfId="177" priority="175" operator="equal">
      <formula>"Home"</formula>
    </cfRule>
    <cfRule type="cellIs" dxfId="176" priority="176" operator="equal">
      <formula>"Away"</formula>
    </cfRule>
  </conditionalFormatting>
  <conditionalFormatting sqref="AB12">
    <cfRule type="cellIs" dxfId="175" priority="174" operator="equal">
      <formula>"Need Picks"</formula>
    </cfRule>
  </conditionalFormatting>
  <conditionalFormatting sqref="AB12">
    <cfRule type="cellIs" dxfId="174" priority="172" operator="equal">
      <formula>"Home"</formula>
    </cfRule>
    <cfRule type="cellIs" dxfId="173" priority="173" operator="equal">
      <formula>"Away"</formula>
    </cfRule>
  </conditionalFormatting>
  <conditionalFormatting sqref="AB12">
    <cfRule type="cellIs" dxfId="172" priority="171" operator="equal">
      <formula>"Need Picks"</formula>
    </cfRule>
  </conditionalFormatting>
  <conditionalFormatting sqref="AB12">
    <cfRule type="cellIs" dxfId="171" priority="169" operator="equal">
      <formula>"Home"</formula>
    </cfRule>
    <cfRule type="cellIs" dxfId="170" priority="170" operator="equal">
      <formula>"Away"</formula>
    </cfRule>
  </conditionalFormatting>
  <conditionalFormatting sqref="R44">
    <cfRule type="cellIs" dxfId="169" priority="168" operator="equal">
      <formula>"Need Picks"</formula>
    </cfRule>
  </conditionalFormatting>
  <conditionalFormatting sqref="R44">
    <cfRule type="cellIs" dxfId="168" priority="166" operator="equal">
      <formula>"Home"</formula>
    </cfRule>
    <cfRule type="cellIs" dxfId="167" priority="167" operator="equal">
      <formula>"Away"</formula>
    </cfRule>
  </conditionalFormatting>
  <conditionalFormatting sqref="R44">
    <cfRule type="cellIs" dxfId="166" priority="165" operator="equal">
      <formula>"Need Picks"</formula>
    </cfRule>
  </conditionalFormatting>
  <conditionalFormatting sqref="R44">
    <cfRule type="cellIs" dxfId="165" priority="163" operator="equal">
      <formula>"Home"</formula>
    </cfRule>
    <cfRule type="cellIs" dxfId="164" priority="164" operator="equal">
      <formula>"Away"</formula>
    </cfRule>
  </conditionalFormatting>
  <conditionalFormatting sqref="U47">
    <cfRule type="cellIs" dxfId="163" priority="162" operator="equal">
      <formula>"Need Picks"</formula>
    </cfRule>
  </conditionalFormatting>
  <conditionalFormatting sqref="U47">
    <cfRule type="cellIs" dxfId="162" priority="160" operator="equal">
      <formula>"Home"</formula>
    </cfRule>
    <cfRule type="cellIs" dxfId="161" priority="161" operator="equal">
      <formula>"Away"</formula>
    </cfRule>
  </conditionalFormatting>
  <conditionalFormatting sqref="U47">
    <cfRule type="cellIs" dxfId="160" priority="159" operator="equal">
      <formula>"Need Picks"</formula>
    </cfRule>
  </conditionalFormatting>
  <conditionalFormatting sqref="U47">
    <cfRule type="cellIs" dxfId="159" priority="157" operator="equal">
      <formula>"Home"</formula>
    </cfRule>
    <cfRule type="cellIs" dxfId="158" priority="158" operator="equal">
      <formula>"Away"</formula>
    </cfRule>
  </conditionalFormatting>
  <conditionalFormatting sqref="AO8:AO14">
    <cfRule type="cellIs" dxfId="157" priority="151" operator="equal">
      <formula>#REF!</formula>
    </cfRule>
    <cfRule type="cellIs" dxfId="156" priority="152" operator="equal">
      <formula>#REF!</formula>
    </cfRule>
    <cfRule type="cellIs" dxfId="155" priority="153" operator="equal">
      <formula>#REF!</formula>
    </cfRule>
    <cfRule type="cellIs" dxfId="154" priority="154" operator="equal">
      <formula>#REF!</formula>
    </cfRule>
    <cfRule type="cellIs" dxfId="153" priority="155" operator="equal">
      <formula>#REF!</formula>
    </cfRule>
    <cfRule type="cellIs" dxfId="152" priority="156" operator="equal">
      <formula>#REF!</formula>
    </cfRule>
  </conditionalFormatting>
  <conditionalFormatting sqref="AM8">
    <cfRule type="cellIs" dxfId="151" priority="150" operator="equal">
      <formula>"Need Picks"</formula>
    </cfRule>
  </conditionalFormatting>
  <conditionalFormatting sqref="AM8">
    <cfRule type="cellIs" dxfId="150" priority="148" operator="equal">
      <formula>"Home"</formula>
    </cfRule>
    <cfRule type="cellIs" dxfId="149" priority="149" operator="equal">
      <formula>"Away"</formula>
    </cfRule>
  </conditionalFormatting>
  <conditionalFormatting sqref="AM8">
    <cfRule type="cellIs" dxfId="148" priority="147" operator="equal">
      <formula>"Need Picks"</formula>
    </cfRule>
  </conditionalFormatting>
  <conditionalFormatting sqref="AM8">
    <cfRule type="cellIs" dxfId="147" priority="145" operator="equal">
      <formula>"Home"</formula>
    </cfRule>
    <cfRule type="cellIs" dxfId="146" priority="146" operator="equal">
      <formula>"Away"</formula>
    </cfRule>
  </conditionalFormatting>
  <conditionalFormatting sqref="K61">
    <cfRule type="cellIs" dxfId="145" priority="144" operator="equal">
      <formula>"Need Picks"</formula>
    </cfRule>
  </conditionalFormatting>
  <conditionalFormatting sqref="K61">
    <cfRule type="cellIs" dxfId="144" priority="142" operator="equal">
      <formula>"Home"</formula>
    </cfRule>
    <cfRule type="cellIs" dxfId="143" priority="143" operator="equal">
      <formula>"Away"</formula>
    </cfRule>
  </conditionalFormatting>
  <conditionalFormatting sqref="K61">
    <cfRule type="cellIs" dxfId="142" priority="141" operator="equal">
      <formula>"Need Picks"</formula>
    </cfRule>
  </conditionalFormatting>
  <conditionalFormatting sqref="K61">
    <cfRule type="cellIs" dxfId="141" priority="139" operator="equal">
      <formula>"Home"</formula>
    </cfRule>
    <cfRule type="cellIs" dxfId="140" priority="140" operator="equal">
      <formula>"Away"</formula>
    </cfRule>
  </conditionalFormatting>
  <conditionalFormatting sqref="G26">
    <cfRule type="cellIs" dxfId="139" priority="138" operator="equal">
      <formula>"Need Picks"</formula>
    </cfRule>
  </conditionalFormatting>
  <conditionalFormatting sqref="G26">
    <cfRule type="cellIs" dxfId="138" priority="136" operator="equal">
      <formula>"Home"</formula>
    </cfRule>
    <cfRule type="cellIs" dxfId="137" priority="137" operator="equal">
      <formula>"Away"</formula>
    </cfRule>
  </conditionalFormatting>
  <conditionalFormatting sqref="G26">
    <cfRule type="cellIs" dxfId="136" priority="135" operator="equal">
      <formula>"Need Picks"</formula>
    </cfRule>
  </conditionalFormatting>
  <conditionalFormatting sqref="G26">
    <cfRule type="cellIs" dxfId="135" priority="133" operator="equal">
      <formula>"Home"</formula>
    </cfRule>
    <cfRule type="cellIs" dxfId="134" priority="134" operator="equal">
      <formula>"Away"</formula>
    </cfRule>
  </conditionalFormatting>
  <conditionalFormatting sqref="BK62">
    <cfRule type="cellIs" dxfId="133" priority="132" operator="equal">
      <formula>"Need Picks"</formula>
    </cfRule>
  </conditionalFormatting>
  <conditionalFormatting sqref="BK62">
    <cfRule type="cellIs" dxfId="132" priority="130" operator="equal">
      <formula>"Home"</formula>
    </cfRule>
    <cfRule type="cellIs" dxfId="131" priority="131" operator="equal">
      <formula>"Away"</formula>
    </cfRule>
  </conditionalFormatting>
  <conditionalFormatting sqref="BK62">
    <cfRule type="cellIs" dxfId="130" priority="129" operator="equal">
      <formula>"Need Picks"</formula>
    </cfRule>
  </conditionalFormatting>
  <conditionalFormatting sqref="BK62">
    <cfRule type="cellIs" dxfId="129" priority="127" operator="equal">
      <formula>"Home"</formula>
    </cfRule>
    <cfRule type="cellIs" dxfId="128" priority="128" operator="equal">
      <formula>"Away"</formula>
    </cfRule>
  </conditionalFormatting>
  <conditionalFormatting sqref="AT64">
    <cfRule type="cellIs" dxfId="127" priority="126" operator="equal">
      <formula>"Need Picks"</formula>
    </cfRule>
  </conditionalFormatting>
  <conditionalFormatting sqref="AT64">
    <cfRule type="cellIs" dxfId="126" priority="124" operator="equal">
      <formula>"Home"</formula>
    </cfRule>
    <cfRule type="cellIs" dxfId="125" priority="125" operator="equal">
      <formula>"Away"</formula>
    </cfRule>
  </conditionalFormatting>
  <conditionalFormatting sqref="AT64">
    <cfRule type="cellIs" dxfId="124" priority="123" operator="equal">
      <formula>"Need Picks"</formula>
    </cfRule>
  </conditionalFormatting>
  <conditionalFormatting sqref="AT64">
    <cfRule type="cellIs" dxfId="123" priority="121" operator="equal">
      <formula>"Home"</formula>
    </cfRule>
    <cfRule type="cellIs" dxfId="122" priority="122" operator="equal">
      <formula>"Away"</formula>
    </cfRule>
  </conditionalFormatting>
  <conditionalFormatting sqref="N11">
    <cfRule type="cellIs" dxfId="121" priority="120" operator="equal">
      <formula>"Need Picks"</formula>
    </cfRule>
  </conditionalFormatting>
  <conditionalFormatting sqref="N11">
    <cfRule type="cellIs" dxfId="120" priority="118" operator="equal">
      <formula>"Home"</formula>
    </cfRule>
    <cfRule type="cellIs" dxfId="119" priority="119" operator="equal">
      <formula>"Away"</formula>
    </cfRule>
  </conditionalFormatting>
  <conditionalFormatting sqref="N11">
    <cfRule type="cellIs" dxfId="118" priority="117" operator="equal">
      <formula>"Need Picks"</formula>
    </cfRule>
  </conditionalFormatting>
  <conditionalFormatting sqref="N11">
    <cfRule type="cellIs" dxfId="117" priority="115" operator="equal">
      <formula>"Home"</formula>
    </cfRule>
    <cfRule type="cellIs" dxfId="116" priority="116" operator="equal">
      <formula>"Away"</formula>
    </cfRule>
  </conditionalFormatting>
  <conditionalFormatting sqref="AF31">
    <cfRule type="cellIs" dxfId="115" priority="114" operator="equal">
      <formula>"Need Picks"</formula>
    </cfRule>
  </conditionalFormatting>
  <conditionalFormatting sqref="AF31">
    <cfRule type="cellIs" dxfId="114" priority="112" operator="equal">
      <formula>"Home"</formula>
    </cfRule>
    <cfRule type="cellIs" dxfId="113" priority="113" operator="equal">
      <formula>"Away"</formula>
    </cfRule>
  </conditionalFormatting>
  <conditionalFormatting sqref="AF31">
    <cfRule type="cellIs" dxfId="112" priority="111" operator="equal">
      <formula>"Need Picks"</formula>
    </cfRule>
  </conditionalFormatting>
  <conditionalFormatting sqref="AF31">
    <cfRule type="cellIs" dxfId="111" priority="109" operator="equal">
      <formula>"Home"</formula>
    </cfRule>
    <cfRule type="cellIs" dxfId="110" priority="110" operator="equal">
      <formula>"Away"</formula>
    </cfRule>
  </conditionalFormatting>
  <conditionalFormatting sqref="BO46">
    <cfRule type="cellIs" dxfId="109" priority="108" operator="equal">
      <formula>"Need Picks"</formula>
    </cfRule>
  </conditionalFormatting>
  <conditionalFormatting sqref="BO46">
    <cfRule type="cellIs" dxfId="108" priority="106" operator="equal">
      <formula>"Home"</formula>
    </cfRule>
    <cfRule type="cellIs" dxfId="107" priority="107" operator="equal">
      <formula>"Away"</formula>
    </cfRule>
  </conditionalFormatting>
  <conditionalFormatting sqref="BO46">
    <cfRule type="cellIs" dxfId="106" priority="105" operator="equal">
      <formula>"Need Picks"</formula>
    </cfRule>
  </conditionalFormatting>
  <conditionalFormatting sqref="BO46">
    <cfRule type="cellIs" dxfId="105" priority="103" operator="equal">
      <formula>"Home"</formula>
    </cfRule>
    <cfRule type="cellIs" dxfId="104" priority="104" operator="equal">
      <formula>"Away"</formula>
    </cfRule>
  </conditionalFormatting>
  <conditionalFormatting sqref="BK12">
    <cfRule type="cellIs" dxfId="103" priority="102" operator="equal">
      <formula>"Need Picks"</formula>
    </cfRule>
  </conditionalFormatting>
  <conditionalFormatting sqref="BK12">
    <cfRule type="cellIs" dxfId="102" priority="100" operator="equal">
      <formula>"Home"</formula>
    </cfRule>
    <cfRule type="cellIs" dxfId="101" priority="101" operator="equal">
      <formula>"Away"</formula>
    </cfRule>
  </conditionalFormatting>
  <conditionalFormatting sqref="BK12">
    <cfRule type="cellIs" dxfId="100" priority="99" operator="equal">
      <formula>"Need Picks"</formula>
    </cfRule>
  </conditionalFormatting>
  <conditionalFormatting sqref="BK12">
    <cfRule type="cellIs" dxfId="99" priority="97" operator="equal">
      <formula>"Home"</formula>
    </cfRule>
    <cfRule type="cellIs" dxfId="98" priority="98" operator="equal">
      <formula>"Away"</formula>
    </cfRule>
  </conditionalFormatting>
  <conditionalFormatting sqref="BR30">
    <cfRule type="cellIs" dxfId="97" priority="96" operator="equal">
      <formula>"Need Picks"</formula>
    </cfRule>
  </conditionalFormatting>
  <conditionalFormatting sqref="BR30">
    <cfRule type="cellIs" dxfId="96" priority="94" operator="equal">
      <formula>"Home"</formula>
    </cfRule>
    <cfRule type="cellIs" dxfId="95" priority="95" operator="equal">
      <formula>"Away"</formula>
    </cfRule>
  </conditionalFormatting>
  <conditionalFormatting sqref="BR30">
    <cfRule type="cellIs" dxfId="94" priority="93" operator="equal">
      <formula>"Need Picks"</formula>
    </cfRule>
  </conditionalFormatting>
  <conditionalFormatting sqref="BR30">
    <cfRule type="cellIs" dxfId="93" priority="91" operator="equal">
      <formula>"Home"</formula>
    </cfRule>
    <cfRule type="cellIs" dxfId="92" priority="92" operator="equal">
      <formula>"Away"</formula>
    </cfRule>
  </conditionalFormatting>
  <conditionalFormatting sqref="CC30">
    <cfRule type="cellIs" dxfId="91" priority="90" operator="equal">
      <formula>"Need Picks"</formula>
    </cfRule>
  </conditionalFormatting>
  <conditionalFormatting sqref="CC30">
    <cfRule type="cellIs" dxfId="90" priority="88" operator="equal">
      <formula>"Home"</formula>
    </cfRule>
    <cfRule type="cellIs" dxfId="89" priority="89" operator="equal">
      <formula>"Away"</formula>
    </cfRule>
  </conditionalFormatting>
  <conditionalFormatting sqref="CC30">
    <cfRule type="cellIs" dxfId="88" priority="87" operator="equal">
      <formula>"Need Picks"</formula>
    </cfRule>
  </conditionalFormatting>
  <conditionalFormatting sqref="CC30">
    <cfRule type="cellIs" dxfId="87" priority="85" operator="equal">
      <formula>"Home"</formula>
    </cfRule>
    <cfRule type="cellIs" dxfId="86" priority="86" operator="equal">
      <formula>"Away"</formula>
    </cfRule>
  </conditionalFormatting>
  <conditionalFormatting sqref="AF8">
    <cfRule type="cellIs" dxfId="85" priority="84" operator="equal">
      <formula>"Need Picks"</formula>
    </cfRule>
  </conditionalFormatting>
  <conditionalFormatting sqref="AF8">
    <cfRule type="cellIs" dxfId="84" priority="82" operator="equal">
      <formula>"Home"</formula>
    </cfRule>
    <cfRule type="cellIs" dxfId="83" priority="83" operator="equal">
      <formula>"Away"</formula>
    </cfRule>
  </conditionalFormatting>
  <conditionalFormatting sqref="AF8">
    <cfRule type="cellIs" dxfId="82" priority="81" operator="equal">
      <formula>"Need Picks"</formula>
    </cfRule>
  </conditionalFormatting>
  <conditionalFormatting sqref="AF8">
    <cfRule type="cellIs" dxfId="81" priority="79" operator="equal">
      <formula>"Home"</formula>
    </cfRule>
    <cfRule type="cellIs" dxfId="80" priority="80" operator="equal">
      <formula>"Away"</formula>
    </cfRule>
  </conditionalFormatting>
  <conditionalFormatting sqref="BD59">
    <cfRule type="cellIs" dxfId="79" priority="78" operator="equal">
      <formula>"Need Picks"</formula>
    </cfRule>
  </conditionalFormatting>
  <conditionalFormatting sqref="BD59">
    <cfRule type="cellIs" dxfId="78" priority="76" operator="equal">
      <formula>"Home"</formula>
    </cfRule>
    <cfRule type="cellIs" dxfId="77" priority="77" operator="equal">
      <formula>"Away"</formula>
    </cfRule>
  </conditionalFormatting>
  <conditionalFormatting sqref="BD59">
    <cfRule type="cellIs" dxfId="76" priority="75" operator="equal">
      <formula>"Need Picks"</formula>
    </cfRule>
  </conditionalFormatting>
  <conditionalFormatting sqref="BD59">
    <cfRule type="cellIs" dxfId="75" priority="73" operator="equal">
      <formula>"Home"</formula>
    </cfRule>
    <cfRule type="cellIs" dxfId="74" priority="74" operator="equal">
      <formula>"Away"</formula>
    </cfRule>
  </conditionalFormatting>
  <conditionalFormatting sqref="AI48">
    <cfRule type="cellIs" dxfId="73" priority="72" operator="equal">
      <formula>"Need Picks"</formula>
    </cfRule>
  </conditionalFormatting>
  <conditionalFormatting sqref="AI48">
    <cfRule type="cellIs" dxfId="72" priority="70" operator="equal">
      <formula>"Home"</formula>
    </cfRule>
    <cfRule type="cellIs" dxfId="71" priority="71" operator="equal">
      <formula>"Away"</formula>
    </cfRule>
  </conditionalFormatting>
  <conditionalFormatting sqref="AI48">
    <cfRule type="cellIs" dxfId="70" priority="69" operator="equal">
      <formula>"Need Picks"</formula>
    </cfRule>
  </conditionalFormatting>
  <conditionalFormatting sqref="AI48">
    <cfRule type="cellIs" dxfId="69" priority="67" operator="equal">
      <formula>"Home"</formula>
    </cfRule>
    <cfRule type="cellIs" dxfId="68" priority="68" operator="equal">
      <formula>"Away"</formula>
    </cfRule>
  </conditionalFormatting>
  <conditionalFormatting sqref="U31">
    <cfRule type="cellIs" dxfId="67" priority="66" operator="equal">
      <formula>"Need Picks"</formula>
    </cfRule>
  </conditionalFormatting>
  <conditionalFormatting sqref="U31">
    <cfRule type="cellIs" dxfId="66" priority="64" operator="equal">
      <formula>"Home"</formula>
    </cfRule>
    <cfRule type="cellIs" dxfId="65" priority="65" operator="equal">
      <formula>"Away"</formula>
    </cfRule>
  </conditionalFormatting>
  <conditionalFormatting sqref="U31">
    <cfRule type="cellIs" dxfId="64" priority="63" operator="equal">
      <formula>"Need Picks"</formula>
    </cfRule>
  </conditionalFormatting>
  <conditionalFormatting sqref="U31">
    <cfRule type="cellIs" dxfId="63" priority="61" operator="equal">
      <formula>"Home"</formula>
    </cfRule>
    <cfRule type="cellIs" dxfId="62" priority="62" operator="equal">
      <formula>"Away"</formula>
    </cfRule>
  </conditionalFormatting>
  <conditionalFormatting sqref="D65">
    <cfRule type="cellIs" dxfId="61" priority="60" operator="equal">
      <formula>"Need Picks"</formula>
    </cfRule>
  </conditionalFormatting>
  <conditionalFormatting sqref="D65">
    <cfRule type="cellIs" dxfId="60" priority="58" operator="equal">
      <formula>"Home"</formula>
    </cfRule>
    <cfRule type="cellIs" dxfId="59" priority="59" operator="equal">
      <formula>"Away"</formula>
    </cfRule>
  </conditionalFormatting>
  <conditionalFormatting sqref="D65">
    <cfRule type="cellIs" dxfId="58" priority="57" operator="equal">
      <formula>"Need Picks"</formula>
    </cfRule>
  </conditionalFormatting>
  <conditionalFormatting sqref="D65">
    <cfRule type="cellIs" dxfId="57" priority="55" operator="equal">
      <formula>"Home"</formula>
    </cfRule>
    <cfRule type="cellIs" dxfId="56" priority="56" operator="equal">
      <formula>"Away"</formula>
    </cfRule>
  </conditionalFormatting>
  <conditionalFormatting sqref="BA48">
    <cfRule type="cellIs" dxfId="55" priority="54" operator="equal">
      <formula>"Need Picks"</formula>
    </cfRule>
  </conditionalFormatting>
  <conditionalFormatting sqref="BA48">
    <cfRule type="cellIs" dxfId="54" priority="52" operator="equal">
      <formula>"Home"</formula>
    </cfRule>
    <cfRule type="cellIs" dxfId="53" priority="53" operator="equal">
      <formula>"Away"</formula>
    </cfRule>
  </conditionalFormatting>
  <conditionalFormatting sqref="BA48">
    <cfRule type="cellIs" dxfId="52" priority="51" operator="equal">
      <formula>"Need Picks"</formula>
    </cfRule>
  </conditionalFormatting>
  <conditionalFormatting sqref="BA48">
    <cfRule type="cellIs" dxfId="51" priority="49" operator="equal">
      <formula>"Home"</formula>
    </cfRule>
    <cfRule type="cellIs" dxfId="50" priority="50" operator="equal">
      <formula>"Away"</formula>
    </cfRule>
  </conditionalFormatting>
  <conditionalFormatting sqref="BD45">
    <cfRule type="cellIs" dxfId="49" priority="48" operator="equal">
      <formula>"Need Picks"</formula>
    </cfRule>
  </conditionalFormatting>
  <conditionalFormatting sqref="BD45">
    <cfRule type="cellIs" dxfId="48" priority="46" operator="equal">
      <formula>"Home"</formula>
    </cfRule>
    <cfRule type="cellIs" dxfId="47" priority="47" operator="equal">
      <formula>"Away"</formula>
    </cfRule>
  </conditionalFormatting>
  <conditionalFormatting sqref="BD45">
    <cfRule type="cellIs" dxfId="46" priority="45" operator="equal">
      <formula>"Need Picks"</formula>
    </cfRule>
  </conditionalFormatting>
  <conditionalFormatting sqref="BD45">
    <cfRule type="cellIs" dxfId="45" priority="43" operator="equal">
      <formula>"Home"</formula>
    </cfRule>
    <cfRule type="cellIs" dxfId="44" priority="44" operator="equal">
      <formula>"Away"</formula>
    </cfRule>
  </conditionalFormatting>
  <conditionalFormatting sqref="G48">
    <cfRule type="cellIs" dxfId="43" priority="42" operator="equal">
      <formula>"Need Picks"</formula>
    </cfRule>
  </conditionalFormatting>
  <conditionalFormatting sqref="G48">
    <cfRule type="cellIs" dxfId="42" priority="40" operator="equal">
      <formula>"Home"</formula>
    </cfRule>
    <cfRule type="cellIs" dxfId="41" priority="41" operator="equal">
      <formula>"Away"</formula>
    </cfRule>
  </conditionalFormatting>
  <conditionalFormatting sqref="G48">
    <cfRule type="cellIs" dxfId="40" priority="39" operator="equal">
      <formula>"Need Picks"</formula>
    </cfRule>
  </conditionalFormatting>
  <conditionalFormatting sqref="G48">
    <cfRule type="cellIs" dxfId="39" priority="37" operator="equal">
      <formula>"Home"</formula>
    </cfRule>
    <cfRule type="cellIs" dxfId="38" priority="38" operator="equal">
      <formula>"Away"</formula>
    </cfRule>
  </conditionalFormatting>
  <conditionalFormatting sqref="D46">
    <cfRule type="cellIs" dxfId="37" priority="36" operator="equal">
      <formula>"Need Picks"</formula>
    </cfRule>
  </conditionalFormatting>
  <conditionalFormatting sqref="D46">
    <cfRule type="cellIs" dxfId="36" priority="34" operator="equal">
      <formula>"Home"</formula>
    </cfRule>
    <cfRule type="cellIs" dxfId="35" priority="35" operator="equal">
      <formula>"Away"</formula>
    </cfRule>
  </conditionalFormatting>
  <conditionalFormatting sqref="D46">
    <cfRule type="cellIs" dxfId="34" priority="33" operator="equal">
      <formula>"Need Picks"</formula>
    </cfRule>
  </conditionalFormatting>
  <conditionalFormatting sqref="D46">
    <cfRule type="cellIs" dxfId="33" priority="31" operator="equal">
      <formula>"Home"</formula>
    </cfRule>
    <cfRule type="cellIs" dxfId="32" priority="32" operator="equal">
      <formula>"Away"</formula>
    </cfRule>
  </conditionalFormatting>
  <conditionalFormatting sqref="AF62">
    <cfRule type="cellIs" dxfId="31" priority="30" operator="equal">
      <formula>"Need Picks"</formula>
    </cfRule>
  </conditionalFormatting>
  <conditionalFormatting sqref="AF62">
    <cfRule type="cellIs" dxfId="30" priority="28" operator="equal">
      <formula>"Home"</formula>
    </cfRule>
    <cfRule type="cellIs" dxfId="29" priority="29" operator="equal">
      <formula>"Away"</formula>
    </cfRule>
  </conditionalFormatting>
  <conditionalFormatting sqref="AF62">
    <cfRule type="cellIs" dxfId="28" priority="27" operator="equal">
      <formula>"Need Picks"</formula>
    </cfRule>
  </conditionalFormatting>
  <conditionalFormatting sqref="AF62">
    <cfRule type="cellIs" dxfId="27" priority="25" operator="equal">
      <formula>"Home"</formula>
    </cfRule>
    <cfRule type="cellIs" dxfId="26" priority="26" operator="equal">
      <formula>"Away"</formula>
    </cfRule>
  </conditionalFormatting>
  <conditionalFormatting sqref="Y59">
    <cfRule type="cellIs" dxfId="25" priority="24" operator="equal">
      <formula>"Need Picks"</formula>
    </cfRule>
  </conditionalFormatting>
  <conditionalFormatting sqref="Y59">
    <cfRule type="cellIs" dxfId="24" priority="22" operator="equal">
      <formula>"Home"</formula>
    </cfRule>
    <cfRule type="cellIs" dxfId="23" priority="23" operator="equal">
      <formula>"Away"</formula>
    </cfRule>
  </conditionalFormatting>
  <conditionalFormatting sqref="Y59">
    <cfRule type="cellIs" dxfId="22" priority="21" operator="equal">
      <formula>"Need Picks"</formula>
    </cfRule>
  </conditionalFormatting>
  <conditionalFormatting sqref="Y59">
    <cfRule type="cellIs" dxfId="21" priority="19" operator="equal">
      <formula>"Home"</formula>
    </cfRule>
    <cfRule type="cellIs" dxfId="20" priority="20" operator="equal">
      <formula>"Away"</formula>
    </cfRule>
  </conditionalFormatting>
  <conditionalFormatting sqref="AB59">
    <cfRule type="cellIs" dxfId="19" priority="18" operator="equal">
      <formula>"Need Picks"</formula>
    </cfRule>
  </conditionalFormatting>
  <conditionalFormatting sqref="AB59">
    <cfRule type="cellIs" dxfId="18" priority="16" operator="equal">
      <formula>"Home"</formula>
    </cfRule>
    <cfRule type="cellIs" dxfId="17" priority="17" operator="equal">
      <formula>"Away"</formula>
    </cfRule>
  </conditionalFormatting>
  <conditionalFormatting sqref="AB59">
    <cfRule type="cellIs" dxfId="16" priority="15" operator="equal">
      <formula>"Need Picks"</formula>
    </cfRule>
  </conditionalFormatting>
  <conditionalFormatting sqref="AB59">
    <cfRule type="cellIs" dxfId="15" priority="13" operator="equal">
      <formula>"Home"</formula>
    </cfRule>
    <cfRule type="cellIs" dxfId="14" priority="14" operator="equal">
      <formula>"Away"</formula>
    </cfRule>
  </conditionalFormatting>
  <conditionalFormatting sqref="AM61">
    <cfRule type="cellIs" dxfId="13" priority="12" operator="equal">
      <formula>"Need Picks"</formula>
    </cfRule>
  </conditionalFormatting>
  <conditionalFormatting sqref="AM61">
    <cfRule type="cellIs" dxfId="12" priority="10" operator="equal">
      <formula>"Home"</formula>
    </cfRule>
    <cfRule type="cellIs" dxfId="11" priority="11" operator="equal">
      <formula>"Away"</formula>
    </cfRule>
  </conditionalFormatting>
  <conditionalFormatting sqref="AM61">
    <cfRule type="cellIs" dxfId="10" priority="9" operator="equal">
      <formula>"Need Picks"</formula>
    </cfRule>
  </conditionalFormatting>
  <conditionalFormatting sqref="AM61">
    <cfRule type="cellIs" dxfId="9" priority="7" operator="equal">
      <formula>"Home"</formula>
    </cfRule>
    <cfRule type="cellIs" dxfId="8" priority="8" operator="equal">
      <formula>"Away"</formula>
    </cfRule>
  </conditionalFormatting>
  <conditionalFormatting sqref="AW29">
    <cfRule type="cellIs" dxfId="7" priority="6" operator="equal">
      <formula>"Need Picks"</formula>
    </cfRule>
  </conditionalFormatting>
  <conditionalFormatting sqref="AW29">
    <cfRule type="cellIs" dxfId="6" priority="4" operator="equal">
      <formula>"Home"</formula>
    </cfRule>
    <cfRule type="cellIs" dxfId="5" priority="5" operator="equal">
      <formula>"Away"</formula>
    </cfRule>
  </conditionalFormatting>
  <conditionalFormatting sqref="AW29">
    <cfRule type="cellIs" dxfId="4" priority="3" operator="equal">
      <formula>"Need Picks"</formula>
    </cfRule>
  </conditionalFormatting>
  <conditionalFormatting sqref="AW29">
    <cfRule type="cellIs" dxfId="3" priority="1" operator="equal">
      <formula>"Home"</formula>
    </cfRule>
    <cfRule type="cellIs" dxfId="2" priority="2" operator="equal">
      <formula>"Away"</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5CBB-D229-47BA-8232-1EB3C297DECF}">
  <dimension ref="A1:AL24"/>
  <sheetViews>
    <sheetView workbookViewId="0">
      <selection activeCell="F20" sqref="F20"/>
    </sheetView>
  </sheetViews>
  <sheetFormatPr defaultColWidth="9.140625" defaultRowHeight="15" x14ac:dyDescent="0.25"/>
  <cols>
    <col min="1" max="1" width="9.85546875" style="362" customWidth="1"/>
    <col min="2" max="2" width="9.140625" style="362" customWidth="1"/>
    <col min="3" max="3" width="13.42578125" style="362" customWidth="1"/>
    <col min="4" max="7" width="9.140625" style="362"/>
    <col min="8" max="9" width="10.5703125" style="362" customWidth="1"/>
    <col min="10" max="10" width="4.5703125" style="362" customWidth="1"/>
    <col min="11" max="33" width="9.140625" style="362"/>
    <col min="34" max="34" width="3.5703125" style="362" customWidth="1"/>
    <col min="35" max="16384" width="9.140625" style="362"/>
  </cols>
  <sheetData>
    <row r="1" spans="1:38" x14ac:dyDescent="0.25">
      <c r="A1" s="218" t="s">
        <v>644</v>
      </c>
      <c r="B1" s="218"/>
      <c r="C1" s="218"/>
      <c r="I1" s="105"/>
      <c r="K1" s="105"/>
      <c r="L1" s="105"/>
      <c r="M1" s="105"/>
      <c r="N1" s="105"/>
      <c r="O1" s="105"/>
      <c r="P1" s="105"/>
      <c r="W1" s="105"/>
      <c r="X1" s="105"/>
      <c r="Y1" s="105"/>
      <c r="Z1" s="105"/>
      <c r="AB1" s="105"/>
      <c r="AE1" s="105"/>
      <c r="AF1" s="105"/>
      <c r="AG1" s="105"/>
      <c r="AH1" s="105"/>
      <c r="AI1" s="105"/>
      <c r="AJ1" s="105"/>
      <c r="AK1" s="105"/>
      <c r="AL1" s="105"/>
    </row>
    <row r="2" spans="1:38" x14ac:dyDescent="0.25">
      <c r="A2" s="218"/>
      <c r="B2" s="218"/>
      <c r="C2" s="218"/>
      <c r="H2" s="106"/>
      <c r="I2" s="106"/>
      <c r="J2" s="363"/>
      <c r="K2" s="106"/>
      <c r="L2" s="106"/>
      <c r="M2" s="106"/>
      <c r="N2" s="106"/>
      <c r="O2" s="106"/>
      <c r="P2" s="106"/>
      <c r="Q2" s="363"/>
      <c r="R2" s="363"/>
      <c r="S2" s="363"/>
      <c r="T2" s="363"/>
      <c r="U2" s="363"/>
      <c r="V2" s="363"/>
      <c r="W2" s="106"/>
      <c r="X2" s="106"/>
      <c r="Y2" s="106"/>
      <c r="Z2" s="106"/>
      <c r="AA2" s="363"/>
      <c r="AB2" s="106"/>
      <c r="AC2" s="363"/>
      <c r="AD2" s="363"/>
      <c r="AE2" s="106"/>
      <c r="AF2" s="106"/>
      <c r="AG2" s="106"/>
      <c r="AH2" s="106"/>
      <c r="AI2" s="106"/>
      <c r="AJ2" s="106"/>
      <c r="AK2" s="106"/>
      <c r="AL2" s="106"/>
    </row>
    <row r="3" spans="1:38" ht="15.75" x14ac:dyDescent="0.25">
      <c r="A3" s="32">
        <v>1</v>
      </c>
      <c r="B3" s="529">
        <v>210</v>
      </c>
      <c r="C3" s="533" t="s">
        <v>649</v>
      </c>
      <c r="I3" s="105"/>
      <c r="K3" s="105"/>
      <c r="L3" s="105"/>
    </row>
    <row r="4" spans="1:38" ht="15.75" x14ac:dyDescent="0.25">
      <c r="A4" s="32">
        <v>2</v>
      </c>
      <c r="B4" s="529">
        <v>168</v>
      </c>
      <c r="C4" s="532" t="s">
        <v>647</v>
      </c>
      <c r="H4" s="107"/>
      <c r="I4" s="105"/>
      <c r="K4" s="107"/>
      <c r="L4" s="105"/>
      <c r="M4" s="105"/>
      <c r="N4" s="105"/>
      <c r="O4" s="105"/>
      <c r="P4" s="105"/>
      <c r="Q4" s="364"/>
      <c r="W4" s="105"/>
      <c r="X4" s="105"/>
      <c r="Y4" s="105"/>
      <c r="Z4" s="105"/>
      <c r="AB4" s="105"/>
      <c r="AE4" s="105"/>
      <c r="AF4" s="105"/>
      <c r="AG4" s="105"/>
      <c r="AH4" s="105"/>
      <c r="AI4" s="105"/>
      <c r="AJ4" s="105"/>
      <c r="AK4" s="105"/>
      <c r="AL4" s="105"/>
    </row>
    <row r="5" spans="1:38" ht="15.75" x14ac:dyDescent="0.25">
      <c r="A5" s="32">
        <v>3</v>
      </c>
      <c r="B5" s="529">
        <v>156</v>
      </c>
      <c r="C5" s="535" t="s">
        <v>489</v>
      </c>
      <c r="H5" s="107"/>
      <c r="I5" s="105"/>
      <c r="K5" s="107"/>
      <c r="L5" s="105"/>
      <c r="M5" s="105"/>
      <c r="N5" s="105"/>
      <c r="O5" s="105"/>
      <c r="P5" s="105"/>
      <c r="Q5" s="365"/>
      <c r="W5" s="105"/>
      <c r="X5" s="105"/>
      <c r="Y5" s="105"/>
      <c r="Z5" s="105"/>
      <c r="AB5" s="105"/>
      <c r="AE5" s="105"/>
      <c r="AF5" s="105"/>
      <c r="AG5" s="105"/>
      <c r="AH5" s="105"/>
      <c r="AI5" s="105"/>
      <c r="AJ5" s="105"/>
      <c r="AK5" s="105"/>
      <c r="AL5" s="105"/>
    </row>
    <row r="6" spans="1:38" ht="15.75" x14ac:dyDescent="0.25">
      <c r="A6" s="32">
        <v>4</v>
      </c>
      <c r="B6" s="529">
        <v>150</v>
      </c>
      <c r="C6" s="34" t="s">
        <v>648</v>
      </c>
      <c r="H6" s="107"/>
      <c r="I6" s="105"/>
      <c r="K6" s="107"/>
      <c r="L6" s="105"/>
      <c r="M6" s="105"/>
      <c r="N6" s="105"/>
      <c r="O6" s="105"/>
      <c r="P6" s="105"/>
      <c r="Q6" s="366"/>
      <c r="W6" s="105"/>
      <c r="X6" s="105"/>
      <c r="Y6" s="105"/>
      <c r="Z6" s="105"/>
      <c r="AB6" s="105"/>
      <c r="AE6" s="105"/>
      <c r="AF6" s="105"/>
      <c r="AG6" s="105"/>
      <c r="AH6" s="105"/>
      <c r="AI6" s="105"/>
      <c r="AJ6" s="105"/>
      <c r="AK6" s="105"/>
      <c r="AL6" s="105"/>
    </row>
    <row r="7" spans="1:38" ht="15.75" x14ac:dyDescent="0.25">
      <c r="A7" s="32">
        <v>5</v>
      </c>
      <c r="B7" s="529">
        <v>150</v>
      </c>
      <c r="C7" s="531" t="s">
        <v>646</v>
      </c>
      <c r="H7" s="107"/>
      <c r="I7" s="105"/>
      <c r="K7" s="107"/>
      <c r="L7" s="105"/>
      <c r="M7" s="105"/>
      <c r="N7" s="105"/>
      <c r="O7" s="105"/>
      <c r="P7" s="105"/>
      <c r="Q7" s="367"/>
      <c r="W7" s="105"/>
      <c r="X7" s="105"/>
      <c r="Y7" s="105"/>
      <c r="Z7" s="105"/>
      <c r="AB7" s="105"/>
      <c r="AE7" s="105"/>
      <c r="AF7" s="105"/>
      <c r="AG7" s="105"/>
      <c r="AH7" s="105"/>
      <c r="AI7" s="105"/>
      <c r="AJ7" s="105"/>
      <c r="AK7" s="105"/>
      <c r="AL7" s="105"/>
    </row>
    <row r="8" spans="1:38" ht="15.75" x14ac:dyDescent="0.25">
      <c r="A8" s="32">
        <v>6</v>
      </c>
      <c r="B8" s="529">
        <v>144</v>
      </c>
      <c r="C8" s="530" t="s">
        <v>645</v>
      </c>
      <c r="H8" s="107"/>
      <c r="I8" s="105"/>
      <c r="K8" s="107"/>
      <c r="L8" s="105"/>
      <c r="M8" s="105"/>
      <c r="N8" s="105"/>
      <c r="O8" s="105"/>
      <c r="P8" s="105"/>
      <c r="Q8" s="368"/>
      <c r="W8" s="105"/>
      <c r="X8" s="105"/>
      <c r="Y8" s="105"/>
      <c r="Z8" s="105"/>
      <c r="AB8" s="105"/>
      <c r="AE8" s="105"/>
      <c r="AF8" s="105"/>
      <c r="AG8" s="105"/>
      <c r="AH8" s="105"/>
      <c r="AI8" s="105"/>
      <c r="AJ8" s="105"/>
      <c r="AK8" s="105"/>
      <c r="AL8" s="105"/>
    </row>
    <row r="9" spans="1:38" ht="15.75" x14ac:dyDescent="0.25">
      <c r="A9" s="32">
        <v>7</v>
      </c>
      <c r="B9" s="529">
        <v>137.13999999999999</v>
      </c>
      <c r="C9" s="534" t="s">
        <v>650</v>
      </c>
      <c r="H9" s="107"/>
      <c r="I9" s="105"/>
      <c r="K9" s="107"/>
      <c r="L9" s="105"/>
      <c r="M9" s="105"/>
      <c r="N9" s="105"/>
      <c r="O9" s="105"/>
      <c r="P9" s="105"/>
      <c r="Q9" s="369"/>
      <c r="W9" s="105"/>
      <c r="X9" s="105"/>
      <c r="Y9" s="105"/>
      <c r="Z9" s="105"/>
      <c r="AB9" s="105"/>
      <c r="AE9" s="105"/>
      <c r="AF9" s="105"/>
      <c r="AG9" s="105"/>
      <c r="AH9" s="105"/>
      <c r="AI9" s="105"/>
      <c r="AJ9" s="105"/>
      <c r="AK9" s="105"/>
      <c r="AL9" s="105"/>
    </row>
    <row r="10" spans="1:38" ht="15.75" x14ac:dyDescent="0.25">
      <c r="A10" s="32">
        <v>8</v>
      </c>
      <c r="B10" s="529">
        <v>90</v>
      </c>
      <c r="C10" s="33" t="s">
        <v>119</v>
      </c>
      <c r="H10" s="107"/>
      <c r="I10" s="105"/>
      <c r="K10" s="107"/>
      <c r="L10" s="105"/>
      <c r="M10" s="105"/>
      <c r="N10" s="105"/>
      <c r="O10" s="105"/>
      <c r="P10" s="105"/>
      <c r="Q10" s="370"/>
      <c r="W10" s="105"/>
      <c r="X10" s="105"/>
      <c r="Y10" s="105"/>
      <c r="Z10" s="105"/>
      <c r="AB10" s="105"/>
      <c r="AE10" s="105"/>
      <c r="AF10" s="105"/>
      <c r="AG10" s="105"/>
      <c r="AH10" s="105"/>
      <c r="AI10" s="105"/>
      <c r="AJ10" s="105"/>
      <c r="AK10" s="105"/>
      <c r="AL10" s="105"/>
    </row>
    <row r="11" spans="1:38" x14ac:dyDescent="0.25">
      <c r="M11" s="105"/>
      <c r="N11" s="105"/>
      <c r="O11" s="105"/>
      <c r="P11" s="105"/>
    </row>
    <row r="12" spans="1:38" x14ac:dyDescent="0.25">
      <c r="N12" s="105"/>
      <c r="O12" s="105"/>
      <c r="P12" s="105"/>
    </row>
    <row r="15" spans="1:38" x14ac:dyDescent="0.25">
      <c r="A15" s="105"/>
      <c r="B15" s="105"/>
    </row>
    <row r="16" spans="1:38" x14ac:dyDescent="0.25">
      <c r="B16" s="106"/>
    </row>
    <row r="18" spans="1:3" ht="15.75" x14ac:dyDescent="0.25">
      <c r="A18" s="105"/>
      <c r="B18" s="107"/>
      <c r="C18" s="367"/>
    </row>
    <row r="19" spans="1:3" ht="15.75" x14ac:dyDescent="0.25">
      <c r="A19" s="105"/>
      <c r="B19" s="107"/>
      <c r="C19" s="364"/>
    </row>
    <row r="20" spans="1:3" ht="15.75" x14ac:dyDescent="0.25">
      <c r="A20" s="105"/>
      <c r="B20" s="107"/>
      <c r="C20" s="365"/>
    </row>
    <row r="21" spans="1:3" ht="15.75" x14ac:dyDescent="0.25">
      <c r="A21" s="105"/>
      <c r="B21" s="107"/>
      <c r="C21" s="366"/>
    </row>
    <row r="22" spans="1:3" ht="15.75" x14ac:dyDescent="0.25">
      <c r="A22" s="105"/>
      <c r="B22" s="107"/>
      <c r="C22" s="369"/>
    </row>
    <row r="23" spans="1:3" ht="15.75" x14ac:dyDescent="0.25">
      <c r="A23" s="105"/>
      <c r="B23" s="107"/>
      <c r="C23" s="370"/>
    </row>
    <row r="24" spans="1:3" ht="15.75" x14ac:dyDescent="0.25">
      <c r="A24" s="105"/>
      <c r="B24" s="107"/>
      <c r="C24" s="368"/>
    </row>
  </sheetData>
  <sortState xmlns:xlrd2="http://schemas.microsoft.com/office/spreadsheetml/2017/richdata2" ref="B3:C10">
    <sortCondition descending="1" ref="B3:B10"/>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B095-43FD-4B7A-BE71-71F7EBACBE13}">
  <dimension ref="A1:K28"/>
  <sheetViews>
    <sheetView workbookViewId="0">
      <selection activeCell="J26" sqref="J26"/>
    </sheetView>
  </sheetViews>
  <sheetFormatPr defaultRowHeight="15" x14ac:dyDescent="0.25"/>
  <cols>
    <col min="8" max="8" width="10.140625" customWidth="1"/>
  </cols>
  <sheetData>
    <row r="1" spans="1:8" x14ac:dyDescent="0.25">
      <c r="A1" s="218" t="s">
        <v>672</v>
      </c>
      <c r="B1" s="218"/>
      <c r="C1" s="218"/>
      <c r="D1" s="108"/>
      <c r="E1" s="108"/>
      <c r="H1" s="108"/>
    </row>
    <row r="2" spans="1:8" x14ac:dyDescent="0.25">
      <c r="A2" s="218"/>
      <c r="B2" s="218"/>
      <c r="C2" s="218"/>
      <c r="D2" s="108"/>
      <c r="E2" s="108"/>
      <c r="H2" s="108"/>
    </row>
    <row r="3" spans="1:8" x14ac:dyDescent="0.25">
      <c r="A3" s="218" t="s">
        <v>651</v>
      </c>
      <c r="B3" s="32" t="s">
        <v>673</v>
      </c>
      <c r="C3" s="218"/>
      <c r="D3" s="108"/>
      <c r="E3" s="108"/>
      <c r="H3" s="108"/>
    </row>
    <row r="4" spans="1:8" ht="15.75" x14ac:dyDescent="0.25">
      <c r="A4" s="32">
        <v>7</v>
      </c>
      <c r="B4" s="534" t="s">
        <v>650</v>
      </c>
      <c r="C4" s="218"/>
      <c r="D4" s="218"/>
      <c r="E4" s="218"/>
      <c r="F4" s="218"/>
      <c r="G4" s="218"/>
      <c r="H4" s="218"/>
    </row>
    <row r="5" spans="1:8" ht="15.75" x14ac:dyDescent="0.25">
      <c r="A5" s="32">
        <v>5</v>
      </c>
      <c r="B5" s="533" t="s">
        <v>649</v>
      </c>
      <c r="C5" s="218"/>
      <c r="D5" s="218"/>
      <c r="E5" s="218"/>
      <c r="F5" s="218"/>
      <c r="G5" s="218"/>
      <c r="H5" s="218"/>
    </row>
    <row r="6" spans="1:8" x14ac:dyDescent="0.25">
      <c r="A6" s="218"/>
      <c r="B6" s="218"/>
      <c r="C6" s="218"/>
      <c r="D6" s="218"/>
      <c r="E6" s="218"/>
      <c r="F6" s="218"/>
      <c r="G6" s="218"/>
      <c r="H6" s="218"/>
    </row>
    <row r="7" spans="1:8" ht="15.75" x14ac:dyDescent="0.25">
      <c r="A7" s="549" t="s">
        <v>674</v>
      </c>
      <c r="B7" s="218"/>
      <c r="C7" s="218"/>
      <c r="D7" s="218"/>
      <c r="E7" s="218"/>
      <c r="F7" s="218"/>
      <c r="G7" s="218"/>
      <c r="H7" s="218"/>
    </row>
    <row r="8" spans="1:8" x14ac:dyDescent="0.25">
      <c r="A8" s="218"/>
      <c r="B8" s="218"/>
      <c r="C8" s="218"/>
      <c r="D8" s="218"/>
      <c r="E8" s="218"/>
      <c r="F8" s="218"/>
      <c r="G8" s="218"/>
      <c r="H8" s="218"/>
    </row>
    <row r="9" spans="1:8" x14ac:dyDescent="0.25">
      <c r="A9" s="218"/>
      <c r="B9" s="218"/>
      <c r="C9" s="218"/>
      <c r="D9" s="218"/>
      <c r="E9" s="218"/>
      <c r="F9" s="218"/>
      <c r="G9" s="218"/>
      <c r="H9" s="218"/>
    </row>
    <row r="10" spans="1:8" x14ac:dyDescent="0.25">
      <c r="A10" s="218" t="s">
        <v>652</v>
      </c>
      <c r="B10" s="32" t="s">
        <v>673</v>
      </c>
      <c r="C10" s="218"/>
      <c r="D10" s="218"/>
      <c r="E10" s="218"/>
      <c r="F10" s="218"/>
      <c r="G10" s="218"/>
      <c r="H10" s="218"/>
    </row>
    <row r="11" spans="1:8" ht="15.75" x14ac:dyDescent="0.25">
      <c r="A11" s="32">
        <v>6</v>
      </c>
      <c r="B11" s="532" t="s">
        <v>647</v>
      </c>
      <c r="C11" s="218"/>
      <c r="D11" s="218"/>
      <c r="E11" s="218"/>
      <c r="F11" s="218"/>
      <c r="G11" s="218"/>
      <c r="H11" s="218"/>
    </row>
    <row r="12" spans="1:8" ht="15.75" x14ac:dyDescent="0.25">
      <c r="A12" s="32">
        <v>4</v>
      </c>
      <c r="B12" s="530" t="s">
        <v>645</v>
      </c>
      <c r="C12" s="218"/>
      <c r="D12" s="218"/>
      <c r="E12" s="218"/>
      <c r="F12" s="218"/>
      <c r="G12" s="218"/>
      <c r="H12" s="218"/>
    </row>
    <row r="13" spans="1:8" x14ac:dyDescent="0.25">
      <c r="A13" s="218"/>
      <c r="B13" s="218"/>
      <c r="C13" s="218"/>
      <c r="D13" s="218"/>
      <c r="E13" s="218"/>
      <c r="F13" s="218"/>
      <c r="G13" s="218"/>
      <c r="H13" s="218"/>
    </row>
    <row r="14" spans="1:8" ht="15.75" x14ac:dyDescent="0.25">
      <c r="A14" s="530" t="s">
        <v>675</v>
      </c>
      <c r="B14" s="218"/>
      <c r="C14" s="218"/>
      <c r="D14" s="218"/>
      <c r="E14" s="218"/>
      <c r="F14" s="218"/>
      <c r="G14" s="218"/>
      <c r="H14" s="218"/>
    </row>
    <row r="15" spans="1:8" ht="15.75" x14ac:dyDescent="0.25">
      <c r="A15" s="530"/>
      <c r="B15" s="218"/>
      <c r="C15" s="218"/>
      <c r="D15" s="218"/>
      <c r="E15" s="218"/>
      <c r="F15" s="218"/>
      <c r="G15" s="218"/>
      <c r="H15" s="218"/>
    </row>
    <row r="16" spans="1:8" x14ac:dyDescent="0.25">
      <c r="A16" s="218"/>
      <c r="B16" s="218"/>
      <c r="C16" s="218"/>
      <c r="D16" s="218"/>
      <c r="E16" s="218"/>
      <c r="F16" s="218"/>
      <c r="G16" s="218"/>
      <c r="H16" s="218"/>
    </row>
    <row r="17" spans="1:11" x14ac:dyDescent="0.25">
      <c r="A17" s="218" t="s">
        <v>653</v>
      </c>
      <c r="B17" s="218"/>
      <c r="C17" s="218"/>
      <c r="D17" s="218"/>
      <c r="E17" s="218"/>
      <c r="F17" s="218"/>
      <c r="G17" s="218"/>
      <c r="H17" s="218"/>
    </row>
    <row r="18" spans="1:11" ht="15.75" x14ac:dyDescent="0.25">
      <c r="A18" s="32">
        <v>2</v>
      </c>
      <c r="B18" s="34" t="s">
        <v>648</v>
      </c>
      <c r="C18" s="218"/>
      <c r="D18" s="218"/>
      <c r="E18" s="218"/>
      <c r="F18" s="218"/>
      <c r="G18" s="218"/>
      <c r="H18" s="218"/>
    </row>
    <row r="19" spans="1:11" ht="15.75" x14ac:dyDescent="0.25">
      <c r="A19" s="32">
        <v>0</v>
      </c>
      <c r="B19" s="33" t="s">
        <v>119</v>
      </c>
      <c r="C19" s="218"/>
      <c r="D19" s="218"/>
      <c r="E19" s="218"/>
      <c r="F19" s="218"/>
      <c r="G19" s="218"/>
      <c r="H19" s="218"/>
    </row>
    <row r="20" spans="1:11" ht="15.75" x14ac:dyDescent="0.25">
      <c r="A20" s="218"/>
      <c r="B20" s="536"/>
      <c r="C20" s="218"/>
      <c r="D20" s="218"/>
      <c r="E20" s="218"/>
      <c r="F20" s="218"/>
      <c r="G20" s="218"/>
      <c r="H20" s="218"/>
    </row>
    <row r="21" spans="1:11" ht="15.75" x14ac:dyDescent="0.25">
      <c r="A21" s="34" t="s">
        <v>654</v>
      </c>
      <c r="B21" s="536"/>
      <c r="C21" s="218"/>
      <c r="D21" s="218"/>
      <c r="E21" s="218"/>
      <c r="F21" s="218"/>
      <c r="G21" s="218"/>
      <c r="H21" s="218"/>
    </row>
    <row r="22" spans="1:11" ht="15.75" x14ac:dyDescent="0.25">
      <c r="A22" s="218"/>
      <c r="B22" s="536"/>
      <c r="C22" s="218"/>
      <c r="D22" s="218"/>
      <c r="E22" s="218"/>
      <c r="F22" s="218"/>
      <c r="G22" s="218"/>
      <c r="H22" s="218"/>
      <c r="K22" t="s">
        <v>1</v>
      </c>
    </row>
    <row r="23" spans="1:11" x14ac:dyDescent="0.25">
      <c r="A23" s="218"/>
      <c r="B23" s="218"/>
      <c r="C23" s="218"/>
      <c r="D23" s="218"/>
      <c r="E23" s="218"/>
      <c r="F23" s="218"/>
      <c r="G23" s="218"/>
      <c r="H23" s="218"/>
    </row>
    <row r="24" spans="1:11" x14ac:dyDescent="0.25">
      <c r="A24" s="218" t="s">
        <v>652</v>
      </c>
      <c r="B24" s="32" t="s">
        <v>673</v>
      </c>
      <c r="C24" s="218"/>
      <c r="D24" s="218"/>
      <c r="E24" s="218"/>
      <c r="F24" s="218"/>
      <c r="G24" s="218"/>
      <c r="H24" s="218"/>
    </row>
    <row r="25" spans="1:11" ht="15.75" x14ac:dyDescent="0.25">
      <c r="A25" s="32">
        <v>6</v>
      </c>
      <c r="B25" s="535" t="s">
        <v>489</v>
      </c>
      <c r="C25" s="218"/>
      <c r="D25" s="218"/>
      <c r="E25" s="218"/>
      <c r="F25" s="218"/>
      <c r="G25" s="218"/>
      <c r="H25" s="218"/>
    </row>
    <row r="26" spans="1:11" ht="15.75" x14ac:dyDescent="0.25">
      <c r="A26" s="32">
        <v>4</v>
      </c>
      <c r="B26" s="537" t="s">
        <v>13</v>
      </c>
      <c r="C26" s="218"/>
      <c r="D26" s="218"/>
      <c r="E26" s="218"/>
      <c r="F26" s="218"/>
      <c r="G26" s="218"/>
      <c r="H26" s="218"/>
    </row>
    <row r="27" spans="1:11" ht="15.75" x14ac:dyDescent="0.25">
      <c r="A27" s="218"/>
      <c r="B27" s="536"/>
      <c r="C27" s="218"/>
    </row>
    <row r="28" spans="1:11" ht="15.75" x14ac:dyDescent="0.25">
      <c r="A28" s="535" t="s">
        <v>676</v>
      </c>
      <c r="B28" s="218"/>
      <c r="C28" s="21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81"/>
  <sheetViews>
    <sheetView zoomScale="58" zoomScaleNormal="58" workbookViewId="0">
      <selection activeCell="AH63" sqref="AH63"/>
    </sheetView>
  </sheetViews>
  <sheetFormatPr defaultColWidth="9.140625" defaultRowHeight="15" x14ac:dyDescent="0.25"/>
  <cols>
    <col min="1" max="1" width="12.140625" style="108" customWidth="1"/>
    <col min="2" max="2" width="50.5703125" style="108" customWidth="1"/>
    <col min="3" max="11" width="7.7109375" style="108" customWidth="1"/>
    <col min="12" max="12" width="0.7109375" style="108" customWidth="1"/>
    <col min="13" max="16" width="7.7109375" style="108" customWidth="1"/>
    <col min="17" max="17" width="0.7109375" style="108" customWidth="1"/>
    <col min="18" max="21" width="7.7109375" style="108" customWidth="1"/>
    <col min="22" max="22" width="0.7109375" style="108" customWidth="1"/>
    <col min="23" max="26" width="7.7109375" style="108" customWidth="1"/>
    <col min="27" max="27" width="0.7109375" style="108" customWidth="1"/>
    <col min="28" max="28" width="7.7109375" style="108" customWidth="1"/>
    <col min="29" max="29" width="3.42578125" style="108" customWidth="1"/>
    <col min="30" max="30" width="12.140625" style="108" customWidth="1"/>
    <col min="31" max="31" width="50.5703125" style="108" customWidth="1"/>
    <col min="32" max="40" width="7.7109375" style="108" customWidth="1"/>
    <col min="41" max="41" width="0.7109375" style="108" customWidth="1"/>
    <col min="42" max="45" width="7.7109375" style="108" customWidth="1"/>
    <col min="46" max="46" width="0.7109375" style="108" customWidth="1"/>
    <col min="47" max="50" width="7.7109375" style="108" customWidth="1"/>
    <col min="51" max="51" width="0.7109375" style="108" customWidth="1"/>
    <col min="52" max="55" width="7.7109375" style="108" customWidth="1"/>
    <col min="56" max="56" width="0.7109375" style="108" customWidth="1"/>
    <col min="57" max="57" width="7.7109375" style="108" customWidth="1"/>
    <col min="58" max="58" width="3.42578125" style="108" customWidth="1"/>
    <col min="59" max="59" width="12.140625" style="108" customWidth="1"/>
    <col min="60" max="60" width="50.5703125" style="108" customWidth="1"/>
    <col min="61" max="69" width="7.7109375" style="108" customWidth="1"/>
    <col min="70" max="70" width="0.7109375" style="108" customWidth="1"/>
    <col min="71" max="74" width="7.7109375" style="108" customWidth="1"/>
    <col min="75" max="75" width="0.7109375" style="108" customWidth="1"/>
    <col min="76" max="79" width="7.7109375" style="108" customWidth="1"/>
    <col min="80" max="80" width="0.7109375" style="108" customWidth="1"/>
    <col min="81" max="84" width="7.7109375" style="108" customWidth="1"/>
    <col min="85" max="85" width="0.7109375" style="108" customWidth="1"/>
    <col min="86" max="86" width="7.7109375" style="108" customWidth="1"/>
    <col min="87" max="87" width="3.42578125" style="108" customWidth="1"/>
    <col min="88" max="88" width="12.140625" style="108" customWidth="1"/>
    <col min="89" max="89" width="50.5703125" style="108" customWidth="1"/>
    <col min="90" max="98" width="7.7109375" style="108" customWidth="1"/>
    <col min="99" max="99" width="0.7109375" style="108" customWidth="1"/>
    <col min="100" max="103" width="7.7109375" style="108" customWidth="1"/>
    <col min="104" max="104" width="0.7109375" style="108" customWidth="1"/>
    <col min="105" max="108" width="7.7109375" style="108" customWidth="1"/>
    <col min="109" max="109" width="0.7109375" style="108" customWidth="1"/>
    <col min="110" max="113" width="7.7109375" style="108" customWidth="1"/>
    <col min="114" max="114" width="0.7109375" style="108" customWidth="1"/>
    <col min="115" max="115" width="7.7109375" style="108" customWidth="1"/>
    <col min="116" max="16384" width="9.140625" style="108"/>
  </cols>
  <sheetData>
    <row r="1" spans="1:67" x14ac:dyDescent="0.25">
      <c r="A1" s="220"/>
      <c r="B1" s="227"/>
      <c r="C1" s="219"/>
      <c r="D1" s="220"/>
      <c r="E1" s="220"/>
      <c r="F1" s="226"/>
      <c r="G1" s="225"/>
      <c r="H1" s="221"/>
      <c r="I1" s="224"/>
      <c r="J1" s="221"/>
      <c r="K1" s="221"/>
      <c r="L1" s="221"/>
      <c r="M1" s="221"/>
      <c r="N1" s="218"/>
      <c r="O1" s="221"/>
      <c r="P1" s="221"/>
      <c r="Q1" s="221"/>
      <c r="R1" s="221"/>
      <c r="S1" s="223"/>
      <c r="T1" s="222"/>
      <c r="U1" s="221"/>
      <c r="V1" s="221"/>
      <c r="W1" s="221"/>
      <c r="X1" s="223"/>
      <c r="Y1" s="222"/>
      <c r="Z1" s="221"/>
      <c r="AA1" s="220"/>
      <c r="AB1" s="221"/>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row>
    <row r="2" spans="1:67" x14ac:dyDescent="0.25">
      <c r="A2" s="220"/>
      <c r="B2" s="227"/>
      <c r="C2" s="219"/>
      <c r="D2" s="220"/>
      <c r="E2" s="220"/>
      <c r="F2" s="226"/>
      <c r="G2" s="225"/>
      <c r="H2" s="221"/>
      <c r="I2" s="224"/>
      <c r="J2" s="221"/>
      <c r="K2" s="221"/>
      <c r="L2" s="221"/>
      <c r="M2" s="221"/>
      <c r="N2" s="218"/>
      <c r="O2" s="221"/>
      <c r="P2" s="221"/>
      <c r="Q2" s="221"/>
      <c r="R2" s="221"/>
      <c r="S2" s="223"/>
      <c r="T2" s="222"/>
      <c r="U2" s="221"/>
      <c r="V2" s="221"/>
      <c r="W2" s="221"/>
      <c r="X2" s="223"/>
      <c r="Y2" s="222"/>
      <c r="Z2" s="221"/>
      <c r="AA2" s="220"/>
      <c r="AB2" s="221"/>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t="s">
        <v>1</v>
      </c>
    </row>
    <row r="3" spans="1:67" x14ac:dyDescent="0.25">
      <c r="A3" s="220"/>
      <c r="B3" s="227"/>
      <c r="C3" s="219"/>
      <c r="D3" s="220"/>
      <c r="E3" s="220"/>
      <c r="F3" s="226"/>
      <c r="G3" s="225"/>
      <c r="H3" s="221"/>
      <c r="I3" s="224"/>
      <c r="J3" s="221"/>
      <c r="K3" s="221"/>
      <c r="L3" s="221"/>
      <c r="M3" s="221"/>
      <c r="N3" s="218"/>
      <c r="O3" s="221"/>
      <c r="P3" s="221"/>
      <c r="Q3" s="221"/>
      <c r="R3" s="221"/>
      <c r="S3" s="223"/>
      <c r="T3" s="222"/>
      <c r="U3" s="221"/>
      <c r="V3" s="221"/>
      <c r="W3" s="221"/>
      <c r="X3" s="223"/>
      <c r="Y3" s="222"/>
      <c r="Z3" s="221"/>
      <c r="AA3" s="220"/>
      <c r="AB3" s="221"/>
      <c r="AC3" s="218"/>
      <c r="AD3" s="218"/>
    </row>
    <row r="4" spans="1:67" x14ac:dyDescent="0.25">
      <c r="A4" s="220"/>
      <c r="B4" s="227"/>
      <c r="C4" s="219"/>
      <c r="D4" s="220"/>
      <c r="E4" s="220"/>
      <c r="F4" s="226"/>
      <c r="G4" s="225"/>
      <c r="H4" s="221"/>
      <c r="I4" s="224"/>
      <c r="J4" s="221"/>
      <c r="K4" s="221"/>
      <c r="L4" s="221"/>
      <c r="M4" s="221"/>
      <c r="N4" s="218"/>
      <c r="O4" s="221"/>
      <c r="P4" s="221"/>
      <c r="Q4" s="221"/>
      <c r="R4" s="221"/>
      <c r="S4" s="223"/>
      <c r="T4" s="222"/>
      <c r="U4" s="221"/>
      <c r="V4" s="221"/>
      <c r="W4" s="221"/>
      <c r="X4" s="223"/>
      <c r="Y4" s="222"/>
      <c r="Z4" s="221"/>
      <c r="AA4" s="220"/>
      <c r="AB4" s="221"/>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t="s">
        <v>1</v>
      </c>
    </row>
    <row r="5" spans="1:67" x14ac:dyDescent="0.25">
      <c r="A5" s="220"/>
      <c r="B5" s="227"/>
      <c r="C5" s="219"/>
      <c r="D5" s="220"/>
      <c r="E5" s="220"/>
      <c r="F5" s="226"/>
      <c r="G5" s="225"/>
      <c r="H5" s="221"/>
      <c r="I5" s="224"/>
      <c r="J5" s="221"/>
      <c r="K5" s="221"/>
      <c r="L5" s="221"/>
      <c r="M5" s="221"/>
      <c r="N5" s="218"/>
      <c r="O5" s="221"/>
      <c r="P5" s="221"/>
      <c r="Q5" s="221"/>
      <c r="R5" s="221"/>
      <c r="S5" s="223"/>
      <c r="T5" s="222"/>
      <c r="U5" s="221"/>
      <c r="V5" s="221"/>
      <c r="W5" s="221"/>
      <c r="X5" s="223"/>
      <c r="Y5" s="222"/>
      <c r="Z5" s="221"/>
      <c r="AA5" s="220"/>
      <c r="AB5" s="221"/>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row>
    <row r="6" spans="1:67" x14ac:dyDescent="0.25">
      <c r="A6" s="220"/>
      <c r="B6" s="227"/>
      <c r="C6" s="219"/>
      <c r="D6" s="220"/>
      <c r="E6" s="220"/>
      <c r="F6" s="226"/>
      <c r="G6" s="225"/>
      <c r="H6" s="221"/>
      <c r="I6" s="224"/>
      <c r="J6" s="221"/>
      <c r="K6" s="221"/>
      <c r="L6" s="221"/>
      <c r="M6" s="221"/>
      <c r="N6" s="218"/>
      <c r="O6" s="221"/>
      <c r="P6" s="221"/>
      <c r="Q6" s="221"/>
      <c r="R6" s="221"/>
      <c r="S6" s="223"/>
      <c r="T6" s="222"/>
      <c r="U6" s="221"/>
      <c r="V6" s="221"/>
      <c r="W6" s="221"/>
      <c r="X6" s="223"/>
      <c r="Y6" s="222"/>
      <c r="Z6" s="221"/>
      <c r="AA6" s="220"/>
      <c r="AB6" s="221"/>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t="s">
        <v>1</v>
      </c>
    </row>
    <row r="7" spans="1:67" x14ac:dyDescent="0.25">
      <c r="A7" s="220"/>
      <c r="B7" s="227"/>
      <c r="C7" s="219"/>
      <c r="D7" s="220"/>
      <c r="E7" s="220"/>
      <c r="F7" s="226"/>
      <c r="G7" s="225"/>
      <c r="H7" s="221"/>
      <c r="I7" s="224"/>
      <c r="J7" s="221"/>
      <c r="K7" s="221"/>
      <c r="L7" s="221"/>
      <c r="M7" s="221"/>
      <c r="N7" s="218"/>
      <c r="O7" s="221"/>
      <c r="P7" s="221"/>
      <c r="Q7" s="221"/>
      <c r="R7" s="221"/>
      <c r="S7" s="223"/>
      <c r="T7" s="222"/>
      <c r="U7" s="221"/>
      <c r="V7" s="221"/>
      <c r="W7" s="221"/>
      <c r="X7" s="223"/>
      <c r="Y7" s="222"/>
      <c r="Z7" s="221"/>
      <c r="AA7" s="220"/>
      <c r="AB7" s="221"/>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row>
    <row r="8" spans="1:67" x14ac:dyDescent="0.25">
      <c r="A8" s="220"/>
      <c r="B8" s="227"/>
      <c r="C8" s="219"/>
      <c r="D8" s="220"/>
      <c r="E8" s="220"/>
      <c r="F8" s="226"/>
      <c r="G8" s="225"/>
      <c r="H8" s="221"/>
      <c r="I8" s="224"/>
      <c r="J8" s="221"/>
      <c r="K8" s="221"/>
      <c r="L8" s="221"/>
      <c r="M8" s="221"/>
      <c r="N8" s="218"/>
      <c r="O8" s="221"/>
      <c r="P8" s="221"/>
      <c r="Q8" s="221"/>
      <c r="R8" s="221"/>
      <c r="S8" s="223"/>
      <c r="T8" s="222"/>
      <c r="U8" s="221"/>
      <c r="V8" s="221"/>
      <c r="W8" s="221"/>
      <c r="X8" s="223"/>
      <c r="Y8" s="222"/>
      <c r="Z8" s="221"/>
      <c r="AA8" s="220"/>
      <c r="AB8" s="221"/>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t="s">
        <v>1</v>
      </c>
    </row>
    <row r="9" spans="1:67" x14ac:dyDescent="0.25">
      <c r="A9" s="220"/>
      <c r="B9" s="227"/>
      <c r="C9" s="219"/>
      <c r="D9" s="220"/>
      <c r="E9" s="220"/>
      <c r="F9" s="226"/>
      <c r="G9" s="225"/>
      <c r="H9" s="221"/>
      <c r="I9" s="224"/>
      <c r="J9" s="221"/>
      <c r="K9" s="221"/>
      <c r="L9" s="221"/>
      <c r="M9" s="221"/>
      <c r="N9" s="218"/>
      <c r="O9" s="221"/>
      <c r="P9" s="221"/>
      <c r="Q9" s="221"/>
      <c r="R9" s="221"/>
      <c r="S9" s="223"/>
      <c r="T9" s="222"/>
      <c r="U9" s="221"/>
      <c r="V9" s="221"/>
      <c r="W9" s="221"/>
      <c r="X9" s="223"/>
      <c r="Y9" s="222"/>
      <c r="Z9" s="221"/>
      <c r="AA9" s="220"/>
      <c r="AB9" s="221"/>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row>
    <row r="10" spans="1:67" x14ac:dyDescent="0.25">
      <c r="A10" s="220"/>
      <c r="B10" s="227"/>
      <c r="C10" s="219"/>
      <c r="D10" s="220"/>
      <c r="E10" s="220"/>
      <c r="F10" s="226"/>
      <c r="G10" s="225"/>
      <c r="H10" s="221"/>
      <c r="I10" s="224"/>
      <c r="J10" s="221"/>
      <c r="K10" s="221"/>
      <c r="L10" s="221"/>
      <c r="M10" s="221"/>
      <c r="N10" s="218"/>
      <c r="O10" s="221"/>
      <c r="P10" s="221"/>
      <c r="Q10" s="221"/>
      <c r="R10" s="221"/>
      <c r="S10" s="223"/>
      <c r="T10" s="222"/>
      <c r="U10" s="221"/>
      <c r="V10" s="221"/>
      <c r="W10" s="221"/>
      <c r="X10" s="223"/>
      <c r="Y10" s="222"/>
      <c r="Z10" s="221"/>
      <c r="AA10" s="220"/>
      <c r="AB10" s="221"/>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t="s">
        <v>1</v>
      </c>
    </row>
    <row r="11" spans="1:67" x14ac:dyDescent="0.25">
      <c r="A11" s="220"/>
      <c r="B11" s="227"/>
      <c r="C11" s="219"/>
      <c r="D11" s="220"/>
      <c r="E11" s="220"/>
      <c r="F11" s="226"/>
      <c r="G11" s="225"/>
      <c r="H11" s="221"/>
      <c r="I11" s="224"/>
      <c r="J11" s="221"/>
      <c r="K11" s="221"/>
      <c r="L11" s="221"/>
      <c r="M11" s="221"/>
      <c r="N11" s="218"/>
      <c r="O11" s="221"/>
      <c r="P11" s="221"/>
      <c r="Q11" s="221"/>
      <c r="R11" s="221"/>
      <c r="S11" s="223"/>
      <c r="T11" s="222"/>
      <c r="U11" s="221"/>
      <c r="V11" s="221"/>
      <c r="W11" s="221"/>
      <c r="X11" s="223"/>
      <c r="Y11" s="222"/>
      <c r="Z11" s="221"/>
      <c r="AA11" s="220"/>
      <c r="AB11" s="221"/>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row>
    <row r="12" spans="1:67" x14ac:dyDescent="0.25">
      <c r="A12" s="220"/>
      <c r="B12" s="227"/>
      <c r="C12" s="219"/>
      <c r="D12" s="220"/>
      <c r="E12" s="220"/>
      <c r="F12" s="226"/>
      <c r="G12" s="225"/>
      <c r="H12" s="221"/>
      <c r="I12" s="224"/>
      <c r="J12" s="221"/>
      <c r="K12" s="221"/>
      <c r="L12" s="221"/>
      <c r="M12" s="221"/>
      <c r="N12" s="218"/>
      <c r="O12" s="221"/>
      <c r="P12" s="221"/>
      <c r="Q12" s="221"/>
      <c r="R12" s="221"/>
      <c r="S12" s="223"/>
      <c r="T12" s="222"/>
      <c r="U12" s="221"/>
      <c r="V12" s="221"/>
      <c r="W12" s="221"/>
      <c r="X12" s="223"/>
      <c r="Y12" s="222"/>
      <c r="Z12" s="221"/>
      <c r="AA12" s="220"/>
      <c r="AB12" s="221"/>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t="s">
        <v>1</v>
      </c>
    </row>
    <row r="13" spans="1:67" x14ac:dyDescent="0.25">
      <c r="A13" s="220"/>
      <c r="B13" s="227"/>
      <c r="C13" s="219"/>
      <c r="D13" s="220"/>
      <c r="E13" s="220"/>
      <c r="F13" s="226"/>
      <c r="G13" s="225"/>
      <c r="H13" s="221"/>
      <c r="I13" s="224"/>
      <c r="J13" s="221"/>
      <c r="K13" s="221"/>
      <c r="L13" s="221"/>
      <c r="M13" s="221"/>
      <c r="N13" s="218"/>
      <c r="O13" s="221"/>
      <c r="P13" s="221"/>
      <c r="Q13" s="221"/>
      <c r="R13" s="221"/>
      <c r="S13" s="223"/>
      <c r="T13" s="222"/>
      <c r="U13" s="221"/>
      <c r="V13" s="221"/>
      <c r="W13" s="221"/>
      <c r="X13" s="223"/>
      <c r="Y13" s="222"/>
      <c r="Z13" s="221"/>
      <c r="AA13" s="220"/>
      <c r="AB13" s="221"/>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row>
    <row r="14" spans="1:67" x14ac:dyDescent="0.25">
      <c r="A14" s="220"/>
      <c r="B14" s="227"/>
      <c r="C14" s="219"/>
      <c r="D14" s="220"/>
      <c r="E14" s="220"/>
      <c r="F14" s="226"/>
      <c r="G14" s="225"/>
      <c r="H14" s="221"/>
      <c r="I14" s="224"/>
      <c r="J14" s="221"/>
      <c r="K14" s="221"/>
      <c r="L14" s="221"/>
      <c r="M14" s="221"/>
      <c r="N14" s="218"/>
      <c r="O14" s="221"/>
      <c r="P14" s="221"/>
      <c r="Q14" s="221"/>
      <c r="R14" s="221"/>
      <c r="S14" s="223"/>
      <c r="T14" s="222"/>
      <c r="U14" s="221"/>
      <c r="V14" s="221"/>
      <c r="W14" s="221"/>
      <c r="X14" s="223"/>
      <c r="Y14" s="222"/>
      <c r="Z14" s="221"/>
      <c r="AA14" s="220"/>
      <c r="AB14" s="221"/>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t="s">
        <v>1</v>
      </c>
    </row>
    <row r="15" spans="1:67" x14ac:dyDescent="0.25">
      <c r="A15" s="220"/>
      <c r="B15" s="227"/>
      <c r="C15" s="219"/>
      <c r="D15" s="220"/>
      <c r="E15" s="220"/>
      <c r="F15" s="226"/>
      <c r="G15" s="225"/>
      <c r="H15" s="221"/>
      <c r="I15" s="224"/>
      <c r="J15" s="221"/>
      <c r="K15" s="221"/>
      <c r="L15" s="221"/>
      <c r="M15" s="221"/>
      <c r="N15" s="218"/>
      <c r="O15" s="221"/>
      <c r="P15" s="221"/>
      <c r="Q15" s="221"/>
      <c r="R15" s="221"/>
      <c r="S15" s="223"/>
      <c r="T15" s="222"/>
      <c r="U15" s="221"/>
      <c r="V15" s="221"/>
      <c r="W15" s="221"/>
      <c r="X15" s="223"/>
      <c r="Y15" s="222"/>
      <c r="Z15" s="221"/>
      <c r="AA15" s="220"/>
      <c r="AB15" s="221"/>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row>
    <row r="16" spans="1:67" x14ac:dyDescent="0.25">
      <c r="A16" s="220"/>
      <c r="B16" s="227"/>
      <c r="C16" s="219"/>
      <c r="D16" s="220"/>
      <c r="E16" s="220"/>
      <c r="F16" s="226"/>
      <c r="G16" s="225"/>
      <c r="H16" s="221"/>
      <c r="I16" s="224"/>
      <c r="J16" s="221"/>
      <c r="K16" s="221"/>
      <c r="L16" s="221"/>
      <c r="M16" s="221"/>
      <c r="N16" s="218"/>
      <c r="O16" s="221"/>
      <c r="P16" s="221"/>
      <c r="Q16" s="221"/>
      <c r="R16" s="221"/>
      <c r="S16" s="223"/>
      <c r="T16" s="222"/>
      <c r="U16" s="221"/>
      <c r="V16" s="221"/>
      <c r="W16" s="221"/>
      <c r="X16" s="223"/>
      <c r="Y16" s="222"/>
      <c r="Z16" s="221"/>
      <c r="AA16" s="220"/>
      <c r="AB16" s="221"/>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t="s">
        <v>1</v>
      </c>
    </row>
    <row r="17" spans="1:67" x14ac:dyDescent="0.25">
      <c r="A17" s="220"/>
      <c r="B17" s="227"/>
      <c r="C17" s="219"/>
      <c r="D17" s="220"/>
      <c r="E17" s="220"/>
      <c r="F17" s="226"/>
      <c r="G17" s="225"/>
      <c r="H17" s="221"/>
      <c r="I17" s="224"/>
      <c r="J17" s="221"/>
      <c r="K17" s="221"/>
      <c r="L17" s="221"/>
      <c r="M17" s="221"/>
      <c r="N17" s="218"/>
      <c r="O17" s="221"/>
      <c r="P17" s="221"/>
      <c r="Q17" s="221"/>
      <c r="R17" s="221"/>
      <c r="S17" s="223"/>
      <c r="T17" s="222"/>
      <c r="U17" s="221"/>
      <c r="V17" s="221"/>
      <c r="W17" s="221"/>
      <c r="X17" s="223"/>
      <c r="Y17" s="222"/>
      <c r="Z17" s="221"/>
      <c r="AA17" s="220"/>
      <c r="AB17" s="221"/>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row>
    <row r="18" spans="1:67" x14ac:dyDescent="0.25">
      <c r="A18" s="220"/>
      <c r="B18" s="227"/>
      <c r="C18" s="219"/>
      <c r="D18" s="220"/>
      <c r="E18" s="220"/>
      <c r="F18" s="226"/>
      <c r="G18" s="225"/>
      <c r="H18" s="221"/>
      <c r="I18" s="224"/>
      <c r="J18" s="221"/>
      <c r="K18" s="221"/>
      <c r="L18" s="221"/>
      <c r="M18" s="221"/>
      <c r="N18" s="218"/>
      <c r="O18" s="221"/>
      <c r="P18" s="221"/>
      <c r="Q18" s="221"/>
      <c r="R18" s="221"/>
      <c r="S18" s="223"/>
      <c r="T18" s="222"/>
      <c r="U18" s="221"/>
      <c r="V18" s="221"/>
      <c r="W18" s="221"/>
      <c r="X18" s="223"/>
      <c r="Y18" s="222"/>
      <c r="Z18" s="221"/>
      <c r="AA18" s="220"/>
      <c r="AB18" s="221"/>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t="s">
        <v>1</v>
      </c>
    </row>
    <row r="19" spans="1:67" x14ac:dyDescent="0.25">
      <c r="A19" s="220"/>
      <c r="B19" s="227"/>
      <c r="C19" s="219"/>
      <c r="D19" s="220"/>
      <c r="E19" s="220"/>
      <c r="F19" s="226"/>
      <c r="G19" s="225"/>
      <c r="H19" s="221"/>
      <c r="I19" s="224"/>
      <c r="J19" s="221"/>
      <c r="K19" s="221"/>
      <c r="L19" s="221"/>
      <c r="M19" s="221"/>
      <c r="N19" s="218"/>
      <c r="O19" s="221"/>
      <c r="P19" s="221"/>
      <c r="Q19" s="221"/>
      <c r="R19" s="221"/>
      <c r="S19" s="223"/>
      <c r="T19" s="222"/>
      <c r="U19" s="221"/>
      <c r="V19" s="221"/>
      <c r="W19" s="221"/>
      <c r="X19" s="223"/>
      <c r="Y19" s="222"/>
      <c r="Z19" s="221"/>
      <c r="AA19" s="220"/>
      <c r="AB19" s="221"/>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row>
    <row r="20" spans="1:67" x14ac:dyDescent="0.25">
      <c r="A20" s="220"/>
      <c r="B20" s="227"/>
      <c r="C20" s="219"/>
      <c r="D20" s="220"/>
      <c r="E20" s="220"/>
      <c r="F20" s="226"/>
      <c r="G20" s="225"/>
      <c r="H20" s="221"/>
      <c r="I20" s="224"/>
      <c r="J20" s="221"/>
      <c r="K20" s="221"/>
      <c r="L20" s="221"/>
      <c r="M20" s="221"/>
      <c r="N20" s="218"/>
      <c r="O20" s="221"/>
      <c r="P20" s="221"/>
      <c r="Q20" s="221"/>
      <c r="R20" s="221"/>
      <c r="S20" s="223"/>
      <c r="T20" s="222"/>
      <c r="U20" s="221"/>
      <c r="V20" s="221"/>
      <c r="W20" s="221"/>
      <c r="X20" s="223"/>
      <c r="Y20" s="222"/>
      <c r="Z20" s="221"/>
      <c r="AA20" s="220"/>
      <c r="AB20" s="221"/>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t="s">
        <v>1</v>
      </c>
    </row>
    <row r="21" spans="1:67" x14ac:dyDescent="0.25">
      <c r="A21" s="220"/>
      <c r="B21" s="227"/>
      <c r="C21" s="219"/>
      <c r="D21" s="220"/>
      <c r="E21" s="220"/>
      <c r="F21" s="226"/>
      <c r="G21" s="225"/>
      <c r="H21" s="221"/>
      <c r="I21" s="224"/>
      <c r="J21" s="221"/>
      <c r="K21" s="221"/>
      <c r="L21" s="221"/>
      <c r="M21" s="221"/>
      <c r="N21" s="218"/>
      <c r="O21" s="221"/>
      <c r="P21" s="221"/>
      <c r="Q21" s="221"/>
      <c r="R21" s="221"/>
      <c r="S21" s="223"/>
      <c r="T21" s="222"/>
      <c r="U21" s="221"/>
      <c r="V21" s="221"/>
      <c r="W21" s="221"/>
      <c r="X21" s="223"/>
      <c r="Y21" s="222"/>
      <c r="Z21" s="221"/>
      <c r="AA21" s="220"/>
      <c r="AB21" s="221"/>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row>
    <row r="22" spans="1:67" x14ac:dyDescent="0.25">
      <c r="A22" s="220"/>
      <c r="B22" s="227"/>
      <c r="C22" s="219"/>
      <c r="D22" s="220"/>
      <c r="E22" s="220"/>
      <c r="F22" s="226"/>
      <c r="G22" s="225"/>
      <c r="H22" s="221"/>
      <c r="I22" s="224"/>
      <c r="J22" s="221"/>
      <c r="K22" s="221"/>
      <c r="L22" s="221"/>
      <c r="M22" s="221"/>
      <c r="N22" s="218"/>
      <c r="O22" s="221"/>
      <c r="P22" s="221"/>
      <c r="Q22" s="221"/>
      <c r="R22" s="221"/>
      <c r="S22" s="223"/>
      <c r="T22" s="222"/>
      <c r="U22" s="221"/>
      <c r="V22" s="221"/>
      <c r="W22" s="221"/>
      <c r="X22" s="223"/>
      <c r="Y22" s="222"/>
      <c r="Z22" s="221"/>
      <c r="AA22" s="220"/>
      <c r="AB22" s="221"/>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t="s">
        <v>1</v>
      </c>
    </row>
    <row r="23" spans="1:67" x14ac:dyDescent="0.25">
      <c r="A23" s="220"/>
      <c r="B23" s="227"/>
      <c r="C23" s="219"/>
      <c r="D23" s="220"/>
      <c r="E23" s="220"/>
      <c r="F23" s="226"/>
      <c r="G23" s="225"/>
      <c r="H23" s="221"/>
      <c r="I23" s="224"/>
      <c r="J23" s="221"/>
      <c r="K23" s="221"/>
      <c r="L23" s="221"/>
      <c r="M23" s="221"/>
      <c r="N23" s="218"/>
      <c r="O23" s="221"/>
      <c r="P23" s="221"/>
      <c r="Q23" s="221"/>
      <c r="R23" s="221"/>
      <c r="S23" s="223"/>
      <c r="T23" s="222"/>
      <c r="U23" s="221"/>
      <c r="V23" s="221"/>
      <c r="W23" s="221"/>
      <c r="X23" s="223"/>
      <c r="Y23" s="222"/>
      <c r="Z23" s="221"/>
      <c r="AA23" s="220"/>
      <c r="AB23" s="221"/>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row>
    <row r="24" spans="1:67" x14ac:dyDescent="0.25">
      <c r="A24" s="220"/>
      <c r="B24" s="227"/>
      <c r="C24" s="219"/>
      <c r="D24" s="220"/>
      <c r="E24" s="220"/>
      <c r="F24" s="226"/>
      <c r="G24" s="225"/>
      <c r="H24" s="221"/>
      <c r="I24" s="224"/>
      <c r="J24" s="221"/>
      <c r="K24" s="221"/>
      <c r="L24" s="221"/>
      <c r="M24" s="221"/>
      <c r="N24" s="218"/>
      <c r="O24" s="221"/>
      <c r="P24" s="221"/>
      <c r="Q24" s="221"/>
      <c r="R24" s="221"/>
      <c r="S24" s="223"/>
      <c r="T24" s="222"/>
      <c r="U24" s="221"/>
      <c r="V24" s="221"/>
      <c r="W24" s="221"/>
      <c r="X24" s="223"/>
      <c r="Y24" s="222"/>
      <c r="Z24" s="221"/>
      <c r="AA24" s="220"/>
      <c r="AB24" s="221"/>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t="s">
        <v>1</v>
      </c>
    </row>
    <row r="25" spans="1:67" x14ac:dyDescent="0.25">
      <c r="A25" s="220"/>
      <c r="B25" s="227"/>
      <c r="C25" s="219"/>
      <c r="D25" s="220"/>
      <c r="E25" s="220"/>
      <c r="F25" s="226"/>
      <c r="G25" s="225"/>
      <c r="H25" s="221"/>
      <c r="I25" s="224"/>
      <c r="J25" s="221"/>
      <c r="K25" s="221"/>
      <c r="L25" s="221"/>
      <c r="M25" s="221"/>
      <c r="N25" s="218"/>
      <c r="O25" s="221"/>
      <c r="P25" s="221"/>
      <c r="Q25" s="221"/>
      <c r="R25" s="221"/>
      <c r="S25" s="223"/>
      <c r="T25" s="222"/>
      <c r="U25" s="221"/>
      <c r="V25" s="221"/>
      <c r="W25" s="221"/>
      <c r="X25" s="223"/>
      <c r="Y25" s="222"/>
      <c r="Z25" s="221"/>
      <c r="AA25" s="220"/>
      <c r="AB25" s="221"/>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row>
    <row r="26" spans="1:67" x14ac:dyDescent="0.25">
      <c r="A26" s="220"/>
      <c r="B26" s="227"/>
      <c r="C26" s="219"/>
      <c r="D26" s="220"/>
      <c r="E26" s="220"/>
      <c r="F26" s="226"/>
      <c r="G26" s="225"/>
      <c r="H26" s="221"/>
      <c r="I26" s="224"/>
      <c r="J26" s="221"/>
      <c r="K26" s="221"/>
      <c r="L26" s="221"/>
      <c r="M26" s="221"/>
      <c r="N26" s="218"/>
      <c r="O26" s="221"/>
      <c r="P26" s="221"/>
      <c r="Q26" s="221"/>
      <c r="R26" s="221"/>
      <c r="S26" s="223"/>
      <c r="T26" s="222"/>
      <c r="U26" s="221"/>
      <c r="V26" s="221"/>
      <c r="W26" s="221"/>
      <c r="X26" s="223"/>
      <c r="Y26" s="222"/>
      <c r="Z26" s="221"/>
      <c r="AA26" s="220"/>
      <c r="AB26" s="221"/>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t="s">
        <v>1</v>
      </c>
    </row>
    <row r="27" spans="1:67" x14ac:dyDescent="0.25">
      <c r="A27" s="220"/>
      <c r="B27" s="227"/>
      <c r="C27" s="219"/>
      <c r="D27" s="220"/>
      <c r="E27" s="220"/>
      <c r="F27" s="226"/>
      <c r="G27" s="225"/>
      <c r="H27" s="221"/>
      <c r="I27" s="224"/>
      <c r="J27" s="221"/>
      <c r="K27" s="221"/>
      <c r="L27" s="221"/>
      <c r="M27" s="221"/>
      <c r="N27" s="218"/>
      <c r="O27" s="221"/>
      <c r="P27" s="221"/>
      <c r="Q27" s="221"/>
      <c r="R27" s="221"/>
      <c r="S27" s="223"/>
      <c r="T27" s="222"/>
      <c r="U27" s="221"/>
      <c r="V27" s="221"/>
      <c r="W27" s="221"/>
      <c r="X27" s="223"/>
      <c r="Y27" s="222"/>
      <c r="Z27" s="221"/>
      <c r="AA27" s="220"/>
      <c r="AB27" s="221"/>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row>
    <row r="28" spans="1:67" x14ac:dyDescent="0.25">
      <c r="A28" s="220"/>
      <c r="B28" s="227"/>
      <c r="C28" s="219"/>
      <c r="D28" s="220"/>
      <c r="E28" s="220"/>
      <c r="F28" s="226"/>
      <c r="G28" s="225"/>
      <c r="H28" s="221"/>
      <c r="I28" s="224"/>
      <c r="J28" s="221"/>
      <c r="K28" s="221"/>
      <c r="L28" s="221"/>
      <c r="M28" s="221"/>
      <c r="N28" s="218"/>
      <c r="O28" s="221"/>
      <c r="P28" s="221"/>
      <c r="Q28" s="221"/>
      <c r="R28" s="221"/>
      <c r="S28" s="223"/>
      <c r="T28" s="222"/>
      <c r="U28" s="221"/>
      <c r="V28" s="221"/>
      <c r="W28" s="221"/>
      <c r="X28" s="223"/>
      <c r="Y28" s="222"/>
      <c r="Z28" s="221"/>
      <c r="AA28" s="220"/>
      <c r="AB28" s="221"/>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t="s">
        <v>1</v>
      </c>
    </row>
    <row r="29" spans="1:67" x14ac:dyDescent="0.25">
      <c r="A29" s="220"/>
      <c r="B29" s="227"/>
      <c r="C29" s="219"/>
      <c r="D29" s="220"/>
      <c r="E29" s="220"/>
      <c r="F29" s="226"/>
      <c r="G29" s="225"/>
      <c r="H29" s="221"/>
      <c r="I29" s="224"/>
      <c r="J29" s="221"/>
      <c r="K29" s="221"/>
      <c r="L29" s="221"/>
      <c r="M29" s="221"/>
      <c r="N29" s="218"/>
      <c r="O29" s="221"/>
      <c r="P29" s="221"/>
      <c r="Q29" s="221"/>
      <c r="R29" s="221"/>
      <c r="S29" s="223"/>
      <c r="T29" s="222"/>
      <c r="U29" s="221"/>
      <c r="V29" s="221"/>
      <c r="W29" s="221"/>
      <c r="X29" s="223"/>
      <c r="Y29" s="222"/>
      <c r="Z29" s="221"/>
      <c r="AA29" s="220"/>
      <c r="AB29" s="221"/>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row>
    <row r="30" spans="1:67" x14ac:dyDescent="0.25">
      <c r="A30" s="220"/>
      <c r="B30" s="227"/>
      <c r="C30" s="219"/>
      <c r="D30" s="220"/>
      <c r="E30" s="220"/>
      <c r="F30" s="226"/>
      <c r="G30" s="225"/>
      <c r="H30" s="221"/>
      <c r="I30" s="224"/>
      <c r="J30" s="221"/>
      <c r="K30" s="221"/>
      <c r="L30" s="221"/>
      <c r="M30" s="221"/>
      <c r="N30" s="218"/>
      <c r="O30" s="221"/>
      <c r="P30" s="221"/>
      <c r="Q30" s="221"/>
      <c r="R30" s="221"/>
      <c r="S30" s="223"/>
      <c r="T30" s="222"/>
      <c r="U30" s="221"/>
      <c r="V30" s="221"/>
      <c r="W30" s="221"/>
      <c r="X30" s="223"/>
      <c r="Y30" s="222"/>
      <c r="Z30" s="221"/>
      <c r="AA30" s="220"/>
      <c r="AB30" s="221"/>
      <c r="AC30" s="218"/>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18"/>
      <c r="BG30" s="218"/>
      <c r="BH30" s="218"/>
      <c r="BI30" s="218"/>
      <c r="BJ30" s="218"/>
      <c r="BK30" s="218"/>
      <c r="BL30" s="218"/>
      <c r="BM30" s="218"/>
      <c r="BN30" s="218"/>
      <c r="BO30" s="218" t="s">
        <v>1</v>
      </c>
    </row>
    <row r="31" spans="1:67" x14ac:dyDescent="0.25">
      <c r="A31" s="220"/>
      <c r="B31" s="227"/>
      <c r="C31" s="219"/>
      <c r="D31" s="220"/>
      <c r="E31" s="220"/>
      <c r="F31" s="226"/>
      <c r="G31" s="225"/>
      <c r="H31" s="221"/>
      <c r="I31" s="224"/>
      <c r="J31" s="221"/>
      <c r="K31" s="221"/>
      <c r="L31" s="221"/>
      <c r="M31" s="221"/>
      <c r="N31" s="218"/>
      <c r="O31" s="221"/>
      <c r="P31" s="221"/>
      <c r="Q31" s="221"/>
      <c r="R31" s="221"/>
      <c r="S31" s="223"/>
      <c r="T31" s="222"/>
      <c r="U31" s="221"/>
      <c r="V31" s="221"/>
      <c r="W31" s="221"/>
      <c r="X31" s="223"/>
      <c r="Y31" s="222"/>
      <c r="Z31" s="221"/>
      <c r="AA31" s="220"/>
      <c r="AB31" s="221"/>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row>
    <row r="32" spans="1:67" x14ac:dyDescent="0.25">
      <c r="A32" s="220"/>
      <c r="B32" s="227"/>
      <c r="C32" s="219"/>
      <c r="D32" s="220"/>
      <c r="E32" s="220"/>
      <c r="F32" s="226"/>
      <c r="G32" s="225"/>
      <c r="H32" s="221"/>
      <c r="I32" s="224"/>
      <c r="J32" s="221"/>
      <c r="K32" s="221"/>
      <c r="L32" s="221"/>
      <c r="M32" s="221"/>
      <c r="N32" s="218"/>
      <c r="O32" s="221"/>
      <c r="P32" s="221"/>
      <c r="Q32" s="221"/>
      <c r="R32" s="221"/>
      <c r="S32" s="223"/>
      <c r="T32" s="222"/>
      <c r="U32" s="221"/>
      <c r="V32" s="221"/>
      <c r="W32" s="221"/>
      <c r="X32" s="223"/>
      <c r="Y32" s="222"/>
      <c r="Z32" s="221"/>
      <c r="AA32" s="220"/>
      <c r="AB32" s="221"/>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t="s">
        <v>1</v>
      </c>
    </row>
    <row r="33" spans="1:89" x14ac:dyDescent="0.25">
      <c r="A33" s="220"/>
      <c r="B33" s="227"/>
      <c r="C33" s="219"/>
      <c r="D33" s="220"/>
      <c r="E33" s="220"/>
      <c r="F33" s="226"/>
      <c r="G33" s="225"/>
      <c r="H33" s="221"/>
      <c r="I33" s="224"/>
      <c r="J33" s="221"/>
      <c r="K33" s="221"/>
      <c r="L33" s="221"/>
      <c r="M33" s="221"/>
      <c r="N33" s="218"/>
      <c r="O33" s="221"/>
      <c r="P33" s="221"/>
      <c r="Q33" s="221"/>
      <c r="R33" s="221"/>
      <c r="S33" s="223"/>
      <c r="T33" s="222"/>
      <c r="U33" s="221"/>
      <c r="V33" s="221"/>
      <c r="W33" s="221"/>
      <c r="X33" s="223"/>
      <c r="Y33" s="222"/>
      <c r="Z33" s="221"/>
      <c r="AA33" s="220"/>
      <c r="AB33" s="221"/>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row>
    <row r="34" spans="1:89" x14ac:dyDescent="0.25">
      <c r="A34" s="220"/>
      <c r="B34" s="227"/>
      <c r="C34" s="219"/>
      <c r="D34" s="220"/>
      <c r="E34" s="220"/>
      <c r="F34" s="226"/>
      <c r="G34" s="225"/>
      <c r="H34" s="221"/>
      <c r="I34" s="224"/>
      <c r="J34" s="221"/>
      <c r="K34" s="221"/>
      <c r="L34" s="221"/>
      <c r="M34" s="221"/>
      <c r="N34" s="218"/>
      <c r="O34" s="221"/>
      <c r="P34" s="221"/>
      <c r="Q34" s="221"/>
      <c r="R34" s="221"/>
      <c r="S34" s="223"/>
      <c r="T34" s="222"/>
      <c r="U34" s="221"/>
      <c r="V34" s="221"/>
      <c r="W34" s="221"/>
      <c r="X34" s="223"/>
      <c r="Y34" s="222"/>
      <c r="Z34" s="221"/>
      <c r="AA34" s="220"/>
      <c r="AB34" s="221"/>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t="s">
        <v>1</v>
      </c>
    </row>
    <row r="35" spans="1:89" x14ac:dyDescent="0.25">
      <c r="A35" s="220"/>
      <c r="B35" s="227"/>
      <c r="C35" s="219"/>
      <c r="D35" s="220"/>
      <c r="E35" s="220"/>
      <c r="F35" s="226"/>
      <c r="G35" s="225"/>
      <c r="H35" s="221"/>
      <c r="I35" s="224"/>
      <c r="J35" s="221"/>
      <c r="K35" s="221"/>
      <c r="L35" s="221"/>
      <c r="M35" s="221"/>
      <c r="N35" s="218"/>
      <c r="O35" s="221"/>
      <c r="P35" s="221"/>
      <c r="Q35" s="221"/>
      <c r="R35" s="221"/>
      <c r="S35" s="223"/>
      <c r="T35" s="222"/>
      <c r="U35" s="221"/>
      <c r="V35" s="221"/>
      <c r="W35" s="221"/>
      <c r="X35" s="223"/>
      <c r="Y35" s="222"/>
      <c r="Z35" s="221"/>
      <c r="AA35" s="220"/>
      <c r="AB35" s="221"/>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row>
    <row r="36" spans="1:89" x14ac:dyDescent="0.25">
      <c r="A36" s="220"/>
      <c r="B36" s="227"/>
      <c r="C36" s="219"/>
      <c r="D36" s="220"/>
      <c r="E36" s="220"/>
      <c r="F36" s="226"/>
      <c r="G36" s="225"/>
      <c r="H36" s="221"/>
      <c r="I36" s="224"/>
      <c r="J36" s="221"/>
      <c r="K36" s="221"/>
      <c r="L36" s="221"/>
      <c r="M36" s="221"/>
      <c r="N36" s="218"/>
      <c r="O36" s="221"/>
      <c r="P36" s="221"/>
      <c r="Q36" s="221"/>
      <c r="R36" s="221"/>
      <c r="S36" s="223"/>
      <c r="T36" s="222"/>
      <c r="U36" s="221"/>
      <c r="V36" s="221"/>
      <c r="W36" s="221"/>
      <c r="X36" s="223"/>
      <c r="Y36" s="222"/>
      <c r="Z36" s="221"/>
      <c r="AA36" s="220"/>
      <c r="AB36" s="221"/>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t="s">
        <v>1</v>
      </c>
    </row>
    <row r="37" spans="1:89" x14ac:dyDescent="0.25">
      <c r="A37" s="220"/>
      <c r="B37" s="227"/>
      <c r="C37" s="219"/>
      <c r="D37" s="220"/>
      <c r="E37" s="220"/>
      <c r="F37" s="226"/>
      <c r="G37" s="225"/>
      <c r="H37" s="221"/>
      <c r="I37" s="224"/>
      <c r="J37" s="221"/>
      <c r="K37" s="221"/>
      <c r="L37" s="221"/>
      <c r="M37" s="221"/>
      <c r="N37" s="218"/>
      <c r="O37" s="221"/>
      <c r="P37" s="221"/>
      <c r="Q37" s="221"/>
      <c r="R37" s="221"/>
      <c r="S37" s="223"/>
      <c r="T37" s="222"/>
      <c r="U37" s="221"/>
      <c r="V37" s="221"/>
      <c r="W37" s="221"/>
      <c r="X37" s="223"/>
      <c r="Y37" s="222"/>
      <c r="Z37" s="221"/>
      <c r="AA37" s="220"/>
      <c r="AB37" s="221"/>
      <c r="AC37" s="218"/>
    </row>
    <row r="38" spans="1:89" x14ac:dyDescent="0.25">
      <c r="A38" s="220"/>
      <c r="B38" s="227"/>
      <c r="C38" s="219"/>
      <c r="D38" s="220"/>
      <c r="E38" s="220"/>
      <c r="F38" s="226"/>
      <c r="G38" s="225"/>
      <c r="H38" s="221"/>
      <c r="I38" s="224"/>
      <c r="J38" s="221"/>
      <c r="K38" s="221"/>
      <c r="L38" s="221"/>
      <c r="M38" s="221"/>
      <c r="N38" s="218"/>
      <c r="O38" s="221"/>
      <c r="P38" s="221"/>
      <c r="Q38" s="221"/>
      <c r="R38" s="221"/>
      <c r="S38" s="223"/>
      <c r="T38" s="222"/>
      <c r="U38" s="221"/>
      <c r="V38" s="221"/>
      <c r="W38" s="221"/>
      <c r="X38" s="223"/>
      <c r="Y38" s="222"/>
      <c r="Z38" s="221"/>
      <c r="AA38" s="220"/>
      <c r="AB38" s="221"/>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t="s">
        <v>1</v>
      </c>
    </row>
    <row r="39" spans="1:89" x14ac:dyDescent="0.25">
      <c r="A39" s="220"/>
      <c r="B39" s="227"/>
      <c r="C39" s="219"/>
      <c r="D39" s="220"/>
      <c r="E39" s="220"/>
      <c r="F39" s="226"/>
      <c r="G39" s="225"/>
      <c r="H39" s="221"/>
      <c r="I39" s="224"/>
      <c r="J39" s="221"/>
      <c r="K39" s="221"/>
      <c r="L39" s="221"/>
      <c r="M39" s="221"/>
      <c r="N39" s="218"/>
      <c r="O39" s="221"/>
      <c r="P39" s="221"/>
      <c r="Q39" s="221"/>
      <c r="R39" s="221"/>
      <c r="S39" s="223"/>
      <c r="T39" s="222"/>
      <c r="U39" s="221"/>
      <c r="V39" s="221"/>
      <c r="W39" s="221"/>
      <c r="X39" s="223"/>
      <c r="Y39" s="222"/>
      <c r="Z39" s="221"/>
      <c r="AA39" s="220"/>
      <c r="AB39" s="221"/>
      <c r="AC39" s="218"/>
    </row>
    <row r="40" spans="1:89" x14ac:dyDescent="0.25">
      <c r="A40" s="220"/>
      <c r="B40" s="227"/>
      <c r="C40" s="219"/>
      <c r="D40" s="220"/>
      <c r="E40" s="220"/>
      <c r="F40" s="226"/>
      <c r="G40" s="225"/>
      <c r="H40" s="221"/>
      <c r="I40" s="224"/>
      <c r="J40" s="221"/>
      <c r="K40" s="221"/>
      <c r="L40" s="221"/>
      <c r="M40" s="221"/>
      <c r="N40" s="218"/>
      <c r="O40" s="221"/>
      <c r="P40" s="221"/>
      <c r="Q40" s="221"/>
      <c r="R40" s="221"/>
      <c r="S40" s="223"/>
      <c r="T40" s="222"/>
      <c r="U40" s="221"/>
      <c r="V40" s="221"/>
      <c r="W40" s="221"/>
      <c r="X40" s="223"/>
      <c r="Y40" s="222"/>
      <c r="Z40" s="221"/>
      <c r="AA40" s="220"/>
      <c r="AB40" s="221"/>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t="s">
        <v>1</v>
      </c>
    </row>
    <row r="41" spans="1:89" x14ac:dyDescent="0.25">
      <c r="A41" s="220"/>
      <c r="B41" s="227"/>
      <c r="C41" s="219"/>
      <c r="D41" s="220"/>
      <c r="E41" s="220"/>
      <c r="F41" s="226"/>
      <c r="G41" s="225"/>
      <c r="H41" s="221"/>
      <c r="I41" s="224"/>
      <c r="J41" s="221"/>
      <c r="K41" s="221"/>
      <c r="L41" s="221"/>
      <c r="M41" s="221"/>
      <c r="N41" s="218"/>
      <c r="O41" s="221"/>
      <c r="P41" s="221"/>
      <c r="Q41" s="221"/>
      <c r="R41" s="221"/>
      <c r="S41" s="223"/>
      <c r="T41" s="222"/>
      <c r="U41" s="221"/>
      <c r="V41" s="221"/>
      <c r="W41" s="221"/>
      <c r="X41" s="223"/>
      <c r="Y41" s="222"/>
      <c r="Z41" s="221"/>
      <c r="AA41" s="220"/>
      <c r="AB41" s="221"/>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row>
    <row r="42" spans="1:89" x14ac:dyDescent="0.25">
      <c r="A42" s="220"/>
      <c r="B42" s="227"/>
      <c r="C42" s="219"/>
      <c r="D42" s="220"/>
      <c r="E42" s="220"/>
      <c r="F42" s="226"/>
      <c r="G42" s="225"/>
      <c r="H42" s="221"/>
      <c r="I42" s="224"/>
      <c r="J42" s="221"/>
      <c r="K42" s="221"/>
      <c r="L42" s="221"/>
      <c r="M42" s="221"/>
      <c r="N42" s="218"/>
      <c r="O42" s="221"/>
      <c r="P42" s="221"/>
      <c r="Q42" s="221"/>
      <c r="R42" s="221"/>
      <c r="S42" s="223"/>
      <c r="T42" s="222"/>
      <c r="U42" s="221"/>
      <c r="V42" s="221"/>
      <c r="W42" s="221"/>
      <c r="X42" s="223"/>
      <c r="Y42" s="222"/>
      <c r="Z42" s="221"/>
      <c r="AA42" s="220"/>
      <c r="AB42" s="221"/>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t="s">
        <v>1</v>
      </c>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row>
    <row r="43" spans="1:89" x14ac:dyDescent="0.25">
      <c r="A43" s="220"/>
      <c r="B43" s="227"/>
      <c r="C43" s="219"/>
      <c r="D43" s="220"/>
      <c r="E43" s="220"/>
      <c r="F43" s="226"/>
      <c r="G43" s="225"/>
      <c r="H43" s="221"/>
      <c r="I43" s="224"/>
      <c r="J43" s="221"/>
      <c r="K43" s="221"/>
      <c r="L43" s="221"/>
      <c r="M43" s="221"/>
      <c r="N43" s="218"/>
      <c r="O43" s="221"/>
      <c r="P43" s="221"/>
      <c r="Q43" s="221"/>
      <c r="R43" s="221"/>
      <c r="S43" s="223"/>
      <c r="T43" s="222"/>
      <c r="U43" s="221"/>
      <c r="V43" s="221"/>
      <c r="W43" s="221"/>
      <c r="X43" s="223"/>
      <c r="Y43" s="222"/>
      <c r="Z43" s="221"/>
      <c r="AA43" s="220"/>
      <c r="AB43" s="221"/>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row>
    <row r="44" spans="1:89" x14ac:dyDescent="0.25">
      <c r="A44" s="220"/>
      <c r="B44" s="227"/>
      <c r="C44" s="219"/>
      <c r="D44" s="220"/>
      <c r="E44" s="220"/>
      <c r="F44" s="226"/>
      <c r="G44" s="225"/>
      <c r="H44" s="221"/>
      <c r="I44" s="224"/>
      <c r="J44" s="221"/>
      <c r="K44" s="221"/>
      <c r="L44" s="221"/>
      <c r="M44" s="221"/>
      <c r="N44" s="218"/>
      <c r="O44" s="221"/>
      <c r="P44" s="221"/>
      <c r="Q44" s="221"/>
      <c r="R44" s="221"/>
      <c r="S44" s="223"/>
      <c r="T44" s="222"/>
      <c r="U44" s="221"/>
      <c r="V44" s="221"/>
      <c r="W44" s="221"/>
      <c r="X44" s="223"/>
      <c r="Y44" s="222"/>
      <c r="Z44" s="221"/>
      <c r="AA44" s="220"/>
      <c r="AB44" s="221"/>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t="s">
        <v>1</v>
      </c>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8"/>
    </row>
    <row r="45" spans="1:89" x14ac:dyDescent="0.25">
      <c r="A45" s="220"/>
      <c r="B45" s="227"/>
      <c r="C45" s="219"/>
      <c r="D45" s="220"/>
      <c r="E45" s="220"/>
      <c r="F45" s="226"/>
      <c r="G45" s="225"/>
      <c r="H45" s="221"/>
      <c r="I45" s="224"/>
      <c r="J45" s="221"/>
      <c r="K45" s="221"/>
      <c r="L45" s="221"/>
      <c r="M45" s="221"/>
      <c r="N45" s="218"/>
      <c r="O45" s="221"/>
      <c r="P45" s="221"/>
      <c r="Q45" s="221"/>
      <c r="R45" s="221"/>
      <c r="S45" s="223"/>
      <c r="T45" s="222"/>
      <c r="U45" s="221"/>
      <c r="V45" s="221"/>
      <c r="W45" s="221"/>
      <c r="X45" s="223"/>
      <c r="Y45" s="222"/>
      <c r="Z45" s="221"/>
      <c r="AA45" s="220"/>
      <c r="AB45" s="221"/>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row>
    <row r="46" spans="1:89" x14ac:dyDescent="0.25">
      <c r="A46" s="220"/>
      <c r="B46" s="227"/>
      <c r="C46" s="219"/>
      <c r="D46" s="220"/>
      <c r="E46" s="220"/>
      <c r="F46" s="226"/>
      <c r="G46" s="225"/>
      <c r="H46" s="221"/>
      <c r="I46" s="224"/>
      <c r="J46" s="221"/>
      <c r="K46" s="221"/>
      <c r="L46" s="221"/>
      <c r="M46" s="221"/>
      <c r="N46" s="218"/>
      <c r="O46" s="221"/>
      <c r="P46" s="221"/>
      <c r="Q46" s="221"/>
      <c r="R46" s="221"/>
      <c r="S46" s="223"/>
      <c r="T46" s="222"/>
      <c r="U46" s="221"/>
      <c r="V46" s="221"/>
      <c r="W46" s="221"/>
      <c r="X46" s="223"/>
      <c r="Y46" s="222"/>
      <c r="Z46" s="221"/>
      <c r="AA46" s="220"/>
      <c r="AB46" s="221"/>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row>
    <row r="47" spans="1:89" x14ac:dyDescent="0.25">
      <c r="A47" s="220"/>
      <c r="B47" s="227"/>
      <c r="C47" s="219"/>
      <c r="D47" s="220"/>
      <c r="E47" s="220"/>
      <c r="F47" s="226"/>
      <c r="G47" s="225"/>
      <c r="H47" s="221"/>
      <c r="I47" s="224"/>
      <c r="J47" s="221"/>
      <c r="K47" s="221"/>
      <c r="L47" s="221"/>
      <c r="M47" s="221"/>
      <c r="N47" s="218"/>
      <c r="O47" s="221"/>
      <c r="P47" s="221"/>
      <c r="Q47" s="221"/>
      <c r="R47" s="221"/>
      <c r="S47" s="223"/>
      <c r="T47" s="222"/>
      <c r="U47" s="221"/>
      <c r="V47" s="221"/>
      <c r="W47" s="221"/>
      <c r="X47" s="223"/>
      <c r="Y47" s="222"/>
      <c r="Z47" s="221"/>
      <c r="AA47" s="220"/>
      <c r="AB47" s="221"/>
      <c r="AC47" s="218"/>
      <c r="BO47" s="108" t="s">
        <v>1</v>
      </c>
    </row>
    <row r="48" spans="1:89" x14ac:dyDescent="0.25">
      <c r="A48" s="220"/>
      <c r="B48" s="227"/>
      <c r="C48" s="219"/>
      <c r="D48" s="220"/>
      <c r="E48" s="220"/>
      <c r="F48" s="226"/>
      <c r="G48" s="225"/>
      <c r="H48" s="221"/>
      <c r="I48" s="224"/>
      <c r="J48" s="221"/>
      <c r="K48" s="221"/>
      <c r="L48" s="221"/>
      <c r="M48" s="221"/>
      <c r="N48" s="218"/>
      <c r="O48" s="221"/>
      <c r="P48" s="221"/>
      <c r="Q48" s="221"/>
      <c r="R48" s="221"/>
      <c r="S48" s="223"/>
      <c r="T48" s="222"/>
      <c r="U48" s="221"/>
      <c r="V48" s="221"/>
      <c r="W48" s="221"/>
      <c r="X48" s="223"/>
      <c r="Y48" s="222"/>
      <c r="Z48" s="221"/>
      <c r="AA48" s="220"/>
      <c r="AB48" s="221"/>
      <c r="AC48" s="218"/>
    </row>
    <row r="49" spans="1:67" x14ac:dyDescent="0.25">
      <c r="A49" s="227"/>
      <c r="B49" s="233"/>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BO49" s="108" t="s">
        <v>1</v>
      </c>
    </row>
    <row r="50" spans="1:67" x14ac:dyDescent="0.25">
      <c r="A50" s="227"/>
      <c r="B50" s="233"/>
      <c r="C50" s="218"/>
      <c r="D50" s="218"/>
      <c r="E50" s="218"/>
      <c r="F50" s="218"/>
      <c r="G50" s="218"/>
      <c r="H50" s="218"/>
      <c r="I50" s="218" t="s">
        <v>1</v>
      </c>
      <c r="J50" s="218"/>
      <c r="K50" s="218"/>
      <c r="L50" s="218"/>
      <c r="M50" s="218"/>
      <c r="N50" s="218"/>
      <c r="O50" s="218"/>
      <c r="P50" s="218"/>
      <c r="Q50" s="218"/>
      <c r="R50" s="218"/>
      <c r="S50" s="218"/>
      <c r="T50" s="218"/>
      <c r="U50" s="218"/>
      <c r="V50" s="218"/>
      <c r="W50" s="218"/>
      <c r="X50" s="218"/>
      <c r="Y50" s="218"/>
      <c r="Z50" s="218"/>
      <c r="AA50" s="218"/>
      <c r="AB50" s="218"/>
    </row>
    <row r="51" spans="1:67" x14ac:dyDescent="0.25">
      <c r="A51" s="227"/>
      <c r="B51" s="233"/>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BO51" s="108" t="s">
        <v>1</v>
      </c>
    </row>
    <row r="52" spans="1:67" x14ac:dyDescent="0.25">
      <c r="A52" s="227"/>
      <c r="B52" s="233"/>
      <c r="C52" s="218"/>
      <c r="D52" s="218"/>
      <c r="E52" s="218"/>
      <c r="F52" s="218"/>
      <c r="G52" s="218"/>
      <c r="H52" s="218"/>
      <c r="I52" s="218" t="s">
        <v>1</v>
      </c>
      <c r="J52" s="218"/>
      <c r="K52" s="218"/>
      <c r="L52" s="218"/>
      <c r="M52" s="218"/>
      <c r="N52" s="218"/>
      <c r="O52" s="218"/>
      <c r="P52" s="218"/>
      <c r="Q52" s="218"/>
      <c r="R52" s="218"/>
      <c r="S52" s="218"/>
      <c r="T52" s="218"/>
      <c r="U52" s="218"/>
      <c r="V52" s="218"/>
      <c r="W52" s="218"/>
      <c r="X52" s="218"/>
      <c r="Y52" s="218"/>
      <c r="Z52" s="218"/>
      <c r="AA52" s="218"/>
      <c r="AB52" s="218"/>
    </row>
    <row r="53" spans="1:67" x14ac:dyDescent="0.25">
      <c r="A53" s="227"/>
      <c r="B53" s="233"/>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BO53" s="108" t="s">
        <v>1</v>
      </c>
    </row>
    <row r="54" spans="1:67" x14ac:dyDescent="0.25">
      <c r="A54" s="227"/>
      <c r="B54" s="233"/>
      <c r="C54" s="218"/>
      <c r="D54" s="218"/>
      <c r="E54" s="218"/>
      <c r="F54" s="218"/>
      <c r="G54" s="218"/>
      <c r="H54" s="218"/>
      <c r="I54" s="218" t="s">
        <v>1</v>
      </c>
      <c r="J54" s="218"/>
      <c r="K54" s="218"/>
      <c r="L54" s="218"/>
      <c r="M54" s="218"/>
      <c r="N54" s="218"/>
      <c r="O54" s="218"/>
      <c r="P54" s="218"/>
      <c r="Q54" s="218"/>
      <c r="R54" s="218"/>
      <c r="S54" s="218"/>
      <c r="T54" s="218"/>
      <c r="U54" s="218"/>
      <c r="V54" s="218"/>
      <c r="W54" s="218"/>
      <c r="X54" s="218"/>
      <c r="Y54" s="218"/>
      <c r="Z54" s="218"/>
      <c r="AA54" s="218"/>
      <c r="AB54" s="218"/>
    </row>
    <row r="55" spans="1:67" x14ac:dyDescent="0.25">
      <c r="A55" s="227"/>
      <c r="B55" s="233"/>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BO55" s="108" t="s">
        <v>1</v>
      </c>
    </row>
    <row r="56" spans="1:67" x14ac:dyDescent="0.25">
      <c r="A56" s="227"/>
      <c r="B56" s="233"/>
      <c r="C56" s="218"/>
      <c r="D56" s="218"/>
      <c r="E56" s="218"/>
      <c r="F56" s="218"/>
      <c r="G56" s="218"/>
      <c r="H56" s="218"/>
      <c r="I56" s="218" t="s">
        <v>1</v>
      </c>
      <c r="J56" s="218"/>
      <c r="K56" s="218"/>
      <c r="L56" s="218"/>
      <c r="M56" s="218"/>
      <c r="N56" s="218"/>
      <c r="O56" s="218"/>
      <c r="P56" s="218"/>
      <c r="Q56" s="218"/>
      <c r="R56" s="218"/>
      <c r="S56" s="218"/>
      <c r="T56" s="218"/>
      <c r="U56" s="218"/>
      <c r="V56" s="218"/>
      <c r="W56" s="218"/>
      <c r="X56" s="218"/>
      <c r="Y56" s="218"/>
      <c r="Z56" s="218"/>
      <c r="AA56" s="218"/>
      <c r="AB56" s="218"/>
    </row>
    <row r="57" spans="1:67" x14ac:dyDescent="0.25">
      <c r="A57" s="227"/>
      <c r="B57" s="233"/>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BO57" s="108" t="s">
        <v>1</v>
      </c>
    </row>
    <row r="58" spans="1:67" x14ac:dyDescent="0.25">
      <c r="A58" s="227"/>
      <c r="B58" s="233"/>
      <c r="C58" s="218"/>
      <c r="D58" s="218"/>
      <c r="E58" s="218"/>
      <c r="F58" s="218"/>
      <c r="G58" s="218"/>
      <c r="H58" s="218"/>
      <c r="I58" s="218" t="s">
        <v>1</v>
      </c>
      <c r="J58" s="218"/>
      <c r="K58" s="218"/>
      <c r="L58" s="218"/>
      <c r="M58" s="218"/>
      <c r="N58" s="218"/>
      <c r="O58" s="218"/>
      <c r="P58" s="218"/>
      <c r="Q58" s="218"/>
      <c r="R58" s="218"/>
      <c r="S58" s="218"/>
      <c r="T58" s="218"/>
      <c r="U58" s="218"/>
      <c r="V58" s="218"/>
      <c r="W58" s="218"/>
      <c r="X58" s="218"/>
      <c r="Y58" s="218"/>
      <c r="Z58" s="218"/>
      <c r="AA58" s="218"/>
      <c r="AB58" s="218"/>
    </row>
    <row r="59" spans="1:67" x14ac:dyDescent="0.25">
      <c r="A59" s="227"/>
      <c r="B59" s="233"/>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BO59" s="108" t="s">
        <v>1</v>
      </c>
    </row>
    <row r="60" spans="1:67" x14ac:dyDescent="0.25">
      <c r="A60" s="227"/>
      <c r="B60" s="233"/>
      <c r="C60" s="218"/>
      <c r="D60" s="218"/>
      <c r="E60" s="218"/>
      <c r="F60" s="218"/>
      <c r="G60" s="218"/>
      <c r="H60" s="218"/>
      <c r="I60" s="218" t="s">
        <v>1</v>
      </c>
      <c r="J60" s="218"/>
      <c r="K60" s="218"/>
      <c r="L60" s="218"/>
      <c r="M60" s="218"/>
      <c r="N60" s="218"/>
      <c r="O60" s="218"/>
      <c r="P60" s="218"/>
      <c r="Q60" s="218"/>
      <c r="R60" s="218"/>
      <c r="S60" s="218"/>
      <c r="T60" s="218"/>
      <c r="U60" s="218"/>
      <c r="V60" s="218"/>
      <c r="W60" s="218"/>
      <c r="X60" s="218"/>
      <c r="Y60" s="218"/>
      <c r="Z60" s="218"/>
      <c r="AA60" s="218"/>
      <c r="AB60" s="218"/>
    </row>
    <row r="61" spans="1:67" x14ac:dyDescent="0.25">
      <c r="A61" s="227"/>
      <c r="B61" s="233"/>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BO61" s="108" t="s">
        <v>1</v>
      </c>
    </row>
    <row r="62" spans="1:67" x14ac:dyDescent="0.25">
      <c r="A62" s="227"/>
      <c r="B62" s="233"/>
      <c r="C62" s="218"/>
      <c r="D62" s="218"/>
      <c r="E62" s="218"/>
      <c r="F62" s="218"/>
      <c r="G62" s="218"/>
      <c r="H62" s="218"/>
      <c r="I62" s="218" t="s">
        <v>1</v>
      </c>
      <c r="J62" s="218"/>
      <c r="K62" s="218"/>
      <c r="L62" s="218"/>
      <c r="M62" s="218"/>
      <c r="N62" s="218"/>
      <c r="O62" s="218"/>
      <c r="P62" s="218"/>
      <c r="Q62" s="218"/>
      <c r="R62" s="218"/>
      <c r="S62" s="218"/>
      <c r="T62" s="218"/>
      <c r="U62" s="218"/>
      <c r="V62" s="218"/>
      <c r="W62" s="218"/>
      <c r="X62" s="218"/>
      <c r="Y62" s="218"/>
      <c r="Z62" s="218"/>
      <c r="AA62" s="218"/>
      <c r="AB62" s="218"/>
    </row>
    <row r="63" spans="1:67" x14ac:dyDescent="0.25">
      <c r="A63" s="227"/>
      <c r="B63" s="233"/>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BO63" s="108" t="s">
        <v>1</v>
      </c>
    </row>
    <row r="64" spans="1:67" x14ac:dyDescent="0.25">
      <c r="A64" s="227"/>
      <c r="B64" s="233"/>
      <c r="C64" s="218"/>
      <c r="D64" s="218"/>
      <c r="E64" s="218"/>
      <c r="F64" s="218"/>
      <c r="G64" s="218"/>
      <c r="H64" s="218"/>
      <c r="I64" s="218" t="s">
        <v>1</v>
      </c>
      <c r="J64" s="218"/>
      <c r="K64" s="218"/>
      <c r="L64" s="218"/>
      <c r="M64" s="218"/>
      <c r="N64" s="218"/>
      <c r="O64" s="218"/>
      <c r="P64" s="218"/>
      <c r="Q64" s="218"/>
      <c r="R64" s="218"/>
      <c r="S64" s="218"/>
      <c r="T64" s="218"/>
      <c r="U64" s="218"/>
      <c r="V64" s="218"/>
      <c r="W64" s="218"/>
      <c r="X64" s="218"/>
      <c r="Y64" s="218"/>
      <c r="Z64" s="218"/>
      <c r="AA64" s="218"/>
      <c r="AB64" s="218"/>
    </row>
    <row r="65" spans="1:67" x14ac:dyDescent="0.25">
      <c r="A65" s="227"/>
      <c r="B65" s="233"/>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BO65" s="108" t="s">
        <v>1</v>
      </c>
    </row>
    <row r="66" spans="1:67" x14ac:dyDescent="0.25">
      <c r="A66" s="227"/>
      <c r="B66" s="233"/>
      <c r="C66" s="218"/>
      <c r="D66" s="218"/>
      <c r="E66" s="218"/>
      <c r="F66" s="218"/>
      <c r="G66" s="218"/>
      <c r="H66" s="218"/>
      <c r="I66" s="218" t="s">
        <v>1</v>
      </c>
      <c r="J66" s="218"/>
      <c r="K66" s="218"/>
      <c r="L66" s="218"/>
      <c r="M66" s="218"/>
      <c r="N66" s="218"/>
      <c r="O66" s="218"/>
      <c r="P66" s="218"/>
      <c r="Q66" s="218"/>
      <c r="R66" s="218"/>
      <c r="S66" s="218"/>
      <c r="T66" s="218"/>
      <c r="U66" s="218"/>
      <c r="V66" s="218"/>
      <c r="W66" s="218"/>
      <c r="X66" s="218"/>
      <c r="Y66" s="218"/>
      <c r="Z66" s="218"/>
      <c r="AA66" s="218"/>
      <c r="AB66" s="218"/>
    </row>
    <row r="67" spans="1:67" x14ac:dyDescent="0.25">
      <c r="A67" s="227"/>
      <c r="B67" s="233"/>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row>
    <row r="68" spans="1:67" x14ac:dyDescent="0.25">
      <c r="A68" s="227"/>
      <c r="B68" s="233"/>
      <c r="C68" s="218"/>
      <c r="D68" s="218"/>
      <c r="E68" s="218"/>
      <c r="F68" s="218"/>
      <c r="G68" s="218"/>
      <c r="H68" s="218"/>
      <c r="I68" s="218" t="s">
        <v>1</v>
      </c>
      <c r="J68" s="218"/>
      <c r="K68" s="218"/>
      <c r="L68" s="218"/>
      <c r="M68" s="218"/>
      <c r="N68" s="218"/>
      <c r="O68" s="218"/>
      <c r="P68" s="218"/>
      <c r="Q68" s="218"/>
      <c r="R68" s="218"/>
      <c r="S68" s="218"/>
      <c r="T68" s="218"/>
      <c r="U68" s="218"/>
      <c r="V68" s="218"/>
      <c r="W68" s="218"/>
      <c r="X68" s="218"/>
      <c r="Y68" s="218"/>
      <c r="Z68" s="218"/>
      <c r="AA68" s="218"/>
      <c r="AB68" s="218"/>
    </row>
    <row r="69" spans="1:67" x14ac:dyDescent="0.25">
      <c r="A69" s="227"/>
      <c r="B69" s="233"/>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row>
    <row r="70" spans="1:67" x14ac:dyDescent="0.25">
      <c r="A70" s="227"/>
      <c r="B70" s="233"/>
      <c r="C70" s="218"/>
      <c r="D70" s="218"/>
      <c r="E70" s="218"/>
      <c r="F70" s="218"/>
      <c r="G70" s="218"/>
      <c r="H70" s="218"/>
      <c r="I70" s="218" t="s">
        <v>1</v>
      </c>
      <c r="J70" s="218"/>
      <c r="K70" s="218"/>
      <c r="L70" s="218"/>
      <c r="M70" s="218"/>
      <c r="N70" s="218"/>
      <c r="O70" s="218"/>
      <c r="P70" s="218"/>
      <c r="Q70" s="218"/>
      <c r="R70" s="218"/>
      <c r="S70" s="218"/>
      <c r="T70" s="218"/>
      <c r="U70" s="218"/>
      <c r="V70" s="218"/>
      <c r="W70" s="218"/>
      <c r="X70" s="218"/>
      <c r="Y70" s="218"/>
      <c r="Z70" s="218"/>
      <c r="AA70" s="218"/>
      <c r="AB70" s="218"/>
    </row>
    <row r="71" spans="1:67" x14ac:dyDescent="0.25">
      <c r="A71" s="227"/>
      <c r="B71" s="233"/>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row>
    <row r="72" spans="1:67" x14ac:dyDescent="0.25">
      <c r="A72" s="227"/>
      <c r="B72" s="233"/>
      <c r="C72" s="218"/>
      <c r="D72" s="218"/>
      <c r="E72" s="218"/>
      <c r="F72" s="218"/>
      <c r="G72" s="218"/>
      <c r="H72" s="218"/>
      <c r="I72" s="218" t="s">
        <v>1</v>
      </c>
      <c r="J72" s="218"/>
      <c r="K72" s="218"/>
      <c r="L72" s="218"/>
      <c r="M72" s="218"/>
      <c r="N72" s="218"/>
      <c r="O72" s="218"/>
      <c r="P72" s="218"/>
      <c r="Q72" s="218"/>
      <c r="R72" s="218"/>
      <c r="S72" s="218"/>
      <c r="T72" s="218"/>
      <c r="U72" s="218"/>
      <c r="V72" s="218"/>
      <c r="W72" s="218"/>
      <c r="X72" s="218"/>
      <c r="Y72" s="218"/>
      <c r="Z72" s="218"/>
      <c r="AA72" s="218"/>
      <c r="AB72" s="218"/>
    </row>
    <row r="73" spans="1:67" x14ac:dyDescent="0.25">
      <c r="A73" s="227"/>
      <c r="B73" s="233"/>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row>
    <row r="74" spans="1:67" x14ac:dyDescent="0.25">
      <c r="A74" s="227"/>
      <c r="B74" s="233"/>
      <c r="C74" s="218"/>
      <c r="D74" s="218"/>
      <c r="E74" s="218"/>
      <c r="F74" s="218"/>
      <c r="G74" s="218"/>
      <c r="H74" s="218"/>
      <c r="I74" s="218" t="s">
        <v>1</v>
      </c>
      <c r="J74" s="218"/>
      <c r="K74" s="218"/>
      <c r="L74" s="218"/>
      <c r="M74" s="218"/>
      <c r="N74" s="218"/>
      <c r="O74" s="218"/>
      <c r="P74" s="218"/>
      <c r="Q74" s="218"/>
      <c r="R74" s="218"/>
      <c r="S74" s="218"/>
      <c r="T74" s="218"/>
      <c r="U74" s="218"/>
      <c r="V74" s="218"/>
      <c r="W74" s="218"/>
      <c r="X74" s="218"/>
      <c r="Y74" s="218"/>
      <c r="Z74" s="218"/>
      <c r="AA74" s="218"/>
      <c r="AB74" s="218"/>
    </row>
    <row r="75" spans="1:67" x14ac:dyDescent="0.25">
      <c r="A75" s="227"/>
      <c r="B75" s="233"/>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row>
    <row r="76" spans="1:67" x14ac:dyDescent="0.25">
      <c r="A76" s="227"/>
      <c r="B76" s="233"/>
      <c r="C76" s="218"/>
      <c r="D76" s="218"/>
      <c r="E76" s="218"/>
      <c r="F76" s="218"/>
      <c r="G76" s="218"/>
      <c r="H76" s="218"/>
      <c r="I76" s="218" t="s">
        <v>1</v>
      </c>
      <c r="J76" s="218"/>
      <c r="K76" s="218"/>
      <c r="L76" s="218"/>
      <c r="M76" s="218"/>
      <c r="N76" s="218"/>
      <c r="O76" s="218"/>
      <c r="P76" s="218"/>
      <c r="Q76" s="218"/>
      <c r="R76" s="218"/>
      <c r="S76" s="218"/>
      <c r="T76" s="218"/>
      <c r="U76" s="218"/>
      <c r="V76" s="218"/>
      <c r="W76" s="218"/>
      <c r="X76" s="218"/>
      <c r="Y76" s="218"/>
      <c r="Z76" s="218"/>
      <c r="AA76" s="218"/>
      <c r="AB76" s="218"/>
    </row>
    <row r="77" spans="1:67" x14ac:dyDescent="0.25">
      <c r="A77" s="227"/>
      <c r="B77" s="233"/>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row>
    <row r="78" spans="1:67" x14ac:dyDescent="0.25">
      <c r="A78" s="227"/>
      <c r="B78" s="233"/>
      <c r="C78" s="218"/>
      <c r="D78" s="218"/>
      <c r="E78" s="218"/>
      <c r="F78" s="218"/>
      <c r="G78" s="218"/>
      <c r="H78" s="218"/>
      <c r="I78" s="218" t="s">
        <v>1</v>
      </c>
      <c r="J78" s="218"/>
      <c r="K78" s="218"/>
      <c r="L78" s="218"/>
      <c r="M78" s="218"/>
      <c r="N78" s="218"/>
      <c r="O78" s="218"/>
      <c r="P78" s="218"/>
      <c r="Q78" s="218"/>
      <c r="R78" s="218"/>
      <c r="S78" s="218"/>
      <c r="T78" s="218"/>
      <c r="U78" s="218"/>
      <c r="V78" s="218"/>
      <c r="W78" s="218"/>
      <c r="X78" s="218"/>
      <c r="Y78" s="218"/>
      <c r="Z78" s="218"/>
      <c r="AA78" s="218"/>
      <c r="AB78" s="218"/>
    </row>
    <row r="79" spans="1:67" x14ac:dyDescent="0.25">
      <c r="A79" s="227"/>
      <c r="B79" s="233"/>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row>
    <row r="80" spans="1:67" x14ac:dyDescent="0.25">
      <c r="A80" s="227"/>
      <c r="B80" s="233"/>
      <c r="C80" s="218"/>
      <c r="D80" s="218"/>
      <c r="E80" s="218"/>
      <c r="F80" s="218"/>
      <c r="G80" s="218"/>
      <c r="H80" s="218"/>
      <c r="I80" s="218" t="s">
        <v>1</v>
      </c>
      <c r="J80" s="218"/>
      <c r="K80" s="218"/>
      <c r="L80" s="218"/>
      <c r="M80" s="218"/>
      <c r="N80" s="218"/>
      <c r="O80" s="218"/>
      <c r="P80" s="218"/>
      <c r="Q80" s="218"/>
      <c r="R80" s="218"/>
      <c r="S80" s="218"/>
      <c r="T80" s="218"/>
      <c r="U80" s="218"/>
      <c r="V80" s="218"/>
      <c r="W80" s="218"/>
      <c r="X80" s="218"/>
      <c r="Y80" s="218"/>
      <c r="Z80" s="218"/>
      <c r="AA80" s="218"/>
      <c r="AB80" s="218"/>
    </row>
    <row r="81" spans="1:28" x14ac:dyDescent="0.25">
      <c r="A81" s="227"/>
      <c r="B81" s="233"/>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63"/>
  <sheetViews>
    <sheetView zoomScale="75" zoomScaleNormal="75" workbookViewId="0">
      <selection activeCell="P1" sqref="P1"/>
    </sheetView>
  </sheetViews>
  <sheetFormatPr defaultColWidth="9.140625" defaultRowHeight="15" x14ac:dyDescent="0.25"/>
  <cols>
    <col min="1" max="1" width="5.7109375" style="510" customWidth="1"/>
    <col min="2" max="2" width="48.7109375" style="51" customWidth="1"/>
    <col min="3" max="4" width="5.28515625" style="51" customWidth="1"/>
    <col min="5" max="5" width="3" style="51" customWidth="1"/>
    <col min="6" max="7" width="5.28515625" style="51" customWidth="1"/>
    <col min="8" max="8" width="3" style="51" customWidth="1"/>
    <col min="9" max="10" width="5.28515625" style="51" customWidth="1"/>
    <col min="11" max="11" width="3" style="51" customWidth="1"/>
    <col min="12" max="12" width="9.140625" style="51"/>
    <col min="13" max="13" width="2.85546875" style="51" customWidth="1"/>
    <col min="14" max="14" width="9.140625" style="48"/>
    <col min="15" max="15" width="2.85546875" style="51" customWidth="1"/>
    <col min="16" max="16" width="9.140625" style="46"/>
    <col min="17" max="17" width="5.7109375" style="510" customWidth="1"/>
    <col min="18" max="18" width="48.7109375" style="51" customWidth="1"/>
    <col min="19" max="20" width="5.28515625" style="51" customWidth="1"/>
    <col min="21" max="21" width="3" style="51" customWidth="1"/>
    <col min="22" max="23" width="5.28515625" style="51" customWidth="1"/>
    <col min="24" max="24" width="3" style="51" customWidth="1"/>
    <col min="25" max="26" width="5.28515625" style="51" customWidth="1"/>
    <col min="27" max="27" width="3" style="51" customWidth="1"/>
    <col min="28" max="28" width="9.140625" style="51"/>
    <col min="29" max="29" width="2.85546875" style="51" customWidth="1"/>
    <col min="30" max="30" width="9.140625" style="48"/>
    <col min="31" max="31" width="2.85546875" style="51" customWidth="1"/>
    <col min="32" max="32" width="9.140625" style="46"/>
    <col min="33" max="16384" width="9.140625" style="512"/>
  </cols>
  <sheetData>
    <row r="1" spans="1:32" ht="30.75" customHeight="1" x14ac:dyDescent="0.25">
      <c r="B1" s="113" t="s">
        <v>635</v>
      </c>
      <c r="C1" s="113"/>
      <c r="D1" s="113"/>
      <c r="E1" s="113"/>
      <c r="F1" s="113"/>
      <c r="G1" s="113"/>
      <c r="H1" s="113"/>
      <c r="I1" s="113"/>
      <c r="J1" s="113"/>
      <c r="K1" s="113"/>
      <c r="L1" s="113"/>
      <c r="M1" s="113"/>
      <c r="N1" s="35"/>
      <c r="O1" s="113"/>
      <c r="P1" s="45"/>
      <c r="R1" s="113"/>
      <c r="S1" s="113"/>
      <c r="T1" s="113"/>
      <c r="U1" s="113"/>
      <c r="V1" s="113"/>
      <c r="W1" s="113"/>
      <c r="X1" s="113"/>
      <c r="Y1" s="113"/>
      <c r="Z1" s="113"/>
      <c r="AA1" s="113"/>
      <c r="AB1" s="113"/>
      <c r="AC1" s="113"/>
      <c r="AD1" s="35"/>
      <c r="AE1" s="113"/>
      <c r="AF1" s="45"/>
    </row>
    <row r="2" spans="1:32" s="51" customFormat="1" ht="11.25" customHeight="1" x14ac:dyDescent="0.25">
      <c r="A2" s="511"/>
      <c r="N2" s="48"/>
      <c r="P2" s="46"/>
      <c r="Q2" s="511"/>
      <c r="AD2" s="48"/>
      <c r="AF2" s="46"/>
    </row>
    <row r="3" spans="1:32" ht="11.25" customHeight="1" x14ac:dyDescent="0.25">
      <c r="B3" s="114" t="s">
        <v>18</v>
      </c>
      <c r="C3" s="115" t="s">
        <v>67</v>
      </c>
      <c r="D3" s="36"/>
      <c r="E3" s="513"/>
      <c r="F3" s="116" t="s">
        <v>40</v>
      </c>
      <c r="G3" s="37"/>
      <c r="H3" s="37"/>
      <c r="I3" s="117" t="s">
        <v>68</v>
      </c>
      <c r="J3" s="39"/>
      <c r="K3" s="512"/>
      <c r="L3" s="68" t="s">
        <v>39</v>
      </c>
      <c r="M3" s="512"/>
      <c r="N3" s="69" t="s">
        <v>41</v>
      </c>
      <c r="O3" s="512"/>
      <c r="P3" s="47" t="s">
        <v>42</v>
      </c>
      <c r="R3" s="127" t="s">
        <v>87</v>
      </c>
      <c r="S3" s="115" t="s">
        <v>67</v>
      </c>
      <c r="T3" s="36"/>
      <c r="U3" s="513"/>
      <c r="V3" s="116" t="s">
        <v>40</v>
      </c>
      <c r="W3" s="37"/>
      <c r="X3" s="37"/>
      <c r="Y3" s="117" t="s">
        <v>68</v>
      </c>
      <c r="Z3" s="39"/>
      <c r="AA3" s="512"/>
      <c r="AB3" s="68" t="s">
        <v>39</v>
      </c>
      <c r="AC3" s="512"/>
      <c r="AD3" s="69" t="s">
        <v>41</v>
      </c>
      <c r="AE3" s="512"/>
      <c r="AF3" s="47" t="s">
        <v>42</v>
      </c>
    </row>
    <row r="4" spans="1:32" ht="11.25" customHeight="1" x14ac:dyDescent="0.25">
      <c r="B4" s="119" t="s">
        <v>92</v>
      </c>
      <c r="C4" s="120" t="s">
        <v>43</v>
      </c>
      <c r="D4" s="120" t="s">
        <v>44</v>
      </c>
      <c r="E4" s="121"/>
      <c r="F4" s="63" t="s">
        <v>43</v>
      </c>
      <c r="G4" s="63" t="s">
        <v>44</v>
      </c>
      <c r="H4" s="37"/>
      <c r="I4" s="122" t="s">
        <v>43</v>
      </c>
      <c r="J4" s="122" t="s">
        <v>44</v>
      </c>
      <c r="K4" s="512"/>
      <c r="L4" s="62" t="s">
        <v>45</v>
      </c>
      <c r="M4" s="512"/>
      <c r="N4" s="123" t="s">
        <v>45</v>
      </c>
      <c r="O4" s="512"/>
      <c r="P4" s="124" t="s">
        <v>45</v>
      </c>
      <c r="R4" s="128" t="s">
        <v>97</v>
      </c>
      <c r="S4" s="120" t="s">
        <v>43</v>
      </c>
      <c r="T4" s="120" t="s">
        <v>44</v>
      </c>
      <c r="U4" s="121"/>
      <c r="V4" s="63" t="s">
        <v>43</v>
      </c>
      <c r="W4" s="63" t="s">
        <v>44</v>
      </c>
      <c r="X4" s="37"/>
      <c r="Y4" s="122" t="s">
        <v>43</v>
      </c>
      <c r="Z4" s="122" t="s">
        <v>44</v>
      </c>
      <c r="AA4" s="512"/>
      <c r="AB4" s="62" t="s">
        <v>45</v>
      </c>
      <c r="AC4" s="512"/>
      <c r="AD4" s="123" t="s">
        <v>45</v>
      </c>
      <c r="AE4" s="512"/>
      <c r="AF4" s="124" t="s">
        <v>45</v>
      </c>
    </row>
    <row r="5" spans="1:32" ht="11.25" customHeight="1" x14ac:dyDescent="0.25">
      <c r="B5" s="512" t="str">
        <f>[1]Statistics!A11</f>
        <v>Scotty Asti</v>
      </c>
      <c r="C5" s="65">
        <f>[1]Statistics!B11</f>
        <v>3</v>
      </c>
      <c r="D5" s="65">
        <f>[1]Statistics!C11</f>
        <v>0</v>
      </c>
      <c r="E5" s="66"/>
      <c r="F5" s="67">
        <f>[1]Statistics!E11</f>
        <v>1</v>
      </c>
      <c r="G5" s="67">
        <f>[1]Statistics!F11</f>
        <v>0</v>
      </c>
      <c r="H5" s="37"/>
      <c r="I5" s="41">
        <f>[1]Statistics!H11</f>
        <v>0</v>
      </c>
      <c r="J5" s="41">
        <f>[1]Statistics!I11</f>
        <v>0</v>
      </c>
      <c r="K5" s="512"/>
      <c r="L5" s="68">
        <f>[1]Statistics!K11</f>
        <v>148</v>
      </c>
      <c r="M5" s="512"/>
      <c r="N5" s="69">
        <f>[1]Statistics!M11</f>
        <v>29</v>
      </c>
      <c r="O5" s="512"/>
      <c r="P5" s="47">
        <f>[1]Statistics!O11</f>
        <v>367</v>
      </c>
      <c r="R5" s="512" t="str">
        <f>[1]Statistics!A90</f>
        <v>Mike Tribout</v>
      </c>
      <c r="S5" s="65">
        <f>[1]Statistics!B90</f>
        <v>3</v>
      </c>
      <c r="T5" s="65">
        <f>[1]Statistics!C90</f>
        <v>0</v>
      </c>
      <c r="U5" s="66"/>
      <c r="V5" s="67">
        <f>[1]Statistics!E90</f>
        <v>0</v>
      </c>
      <c r="W5" s="67">
        <f>[1]Statistics!F90</f>
        <v>0</v>
      </c>
      <c r="X5" s="37"/>
      <c r="Y5" s="41">
        <f>[1]Statistics!H90</f>
        <v>0</v>
      </c>
      <c r="Z5" s="41">
        <f>[1]Statistics!I90</f>
        <v>0</v>
      </c>
      <c r="AA5" s="512"/>
      <c r="AB5" s="68">
        <f>[1]Statistics!K90</f>
        <v>113</v>
      </c>
      <c r="AC5" s="512"/>
      <c r="AD5" s="69">
        <f>[1]Statistics!M90</f>
        <v>32</v>
      </c>
      <c r="AE5" s="512"/>
      <c r="AF5" s="47">
        <f>[1]Statistics!O90</f>
        <v>325</v>
      </c>
    </row>
    <row r="6" spans="1:32" ht="11.25" customHeight="1" x14ac:dyDescent="0.25">
      <c r="B6" s="512" t="str">
        <f>[1]Statistics!A9</f>
        <v>Ryan Krucke</v>
      </c>
      <c r="C6" s="65">
        <f>[1]Statistics!B9</f>
        <v>2</v>
      </c>
      <c r="D6" s="65">
        <f>[1]Statistics!C9</f>
        <v>1</v>
      </c>
      <c r="E6" s="66"/>
      <c r="F6" s="67">
        <f>[1]Statistics!E9</f>
        <v>1</v>
      </c>
      <c r="G6" s="67">
        <f>[1]Statistics!F9</f>
        <v>0</v>
      </c>
      <c r="H6" s="37"/>
      <c r="I6" s="41">
        <f>[1]Statistics!H9</f>
        <v>0</v>
      </c>
      <c r="J6" s="41">
        <f>[1]Statistics!I9</f>
        <v>0</v>
      </c>
      <c r="K6" s="512"/>
      <c r="L6" s="68">
        <f>[1]Statistics!K9</f>
        <v>87</v>
      </c>
      <c r="M6" s="512"/>
      <c r="N6" s="69">
        <f>[1]Statistics!M9</f>
        <v>7</v>
      </c>
      <c r="O6" s="512"/>
      <c r="P6" s="47">
        <f>[1]Statistics!O9</f>
        <v>184</v>
      </c>
      <c r="R6" s="512" t="str">
        <f>[1]Statistics!A89</f>
        <v>Matt Rogers</v>
      </c>
      <c r="S6" s="65">
        <f>[1]Statistics!B89</f>
        <v>2</v>
      </c>
      <c r="T6" s="65">
        <f>[1]Statistics!C89</f>
        <v>1</v>
      </c>
      <c r="U6" s="66"/>
      <c r="V6" s="67">
        <f>[1]Statistics!E89</f>
        <v>0</v>
      </c>
      <c r="W6" s="67">
        <f>[1]Statistics!F89</f>
        <v>0</v>
      </c>
      <c r="X6" s="37"/>
      <c r="Y6" s="41">
        <f>[1]Statistics!H89</f>
        <v>0</v>
      </c>
      <c r="Z6" s="41">
        <f>[1]Statistics!I89</f>
        <v>0</v>
      </c>
      <c r="AA6" s="512"/>
      <c r="AB6" s="68">
        <f>[1]Statistics!K89</f>
        <v>115</v>
      </c>
      <c r="AC6" s="512"/>
      <c r="AD6" s="69">
        <f>[1]Statistics!M89</f>
        <v>7</v>
      </c>
      <c r="AE6" s="512"/>
      <c r="AF6" s="47">
        <f>[1]Statistics!O89</f>
        <v>202</v>
      </c>
    </row>
    <row r="7" spans="1:32" ht="11.25" customHeight="1" x14ac:dyDescent="0.25">
      <c r="B7" s="512" t="str">
        <f>[1]Statistics!A6</f>
        <v>AJ Asti</v>
      </c>
      <c r="C7" s="65">
        <f>[1]Statistics!B6</f>
        <v>2</v>
      </c>
      <c r="D7" s="65">
        <f>[1]Statistics!C6</f>
        <v>1</v>
      </c>
      <c r="E7" s="66"/>
      <c r="F7" s="67">
        <f>[1]Statistics!E6</f>
        <v>1</v>
      </c>
      <c r="G7" s="67">
        <f>[1]Statistics!F6</f>
        <v>0</v>
      </c>
      <c r="H7" s="37"/>
      <c r="I7" s="41">
        <f>[1]Statistics!H6</f>
        <v>0</v>
      </c>
      <c r="J7" s="41">
        <f>[1]Statistics!I6</f>
        <v>0</v>
      </c>
      <c r="K7" s="512"/>
      <c r="L7" s="68">
        <f>[1]Statistics!K6</f>
        <v>84</v>
      </c>
      <c r="M7" s="512"/>
      <c r="N7" s="69">
        <f>[1]Statistics!M6</f>
        <v>6</v>
      </c>
      <c r="O7" s="512"/>
      <c r="P7" s="47">
        <f>[1]Statistics!O6</f>
        <v>180</v>
      </c>
      <c r="R7" s="512" t="str">
        <f>[1]Statistics!A88</f>
        <v>Jared Lemin</v>
      </c>
      <c r="S7" s="65">
        <f>[1]Statistics!B88</f>
        <v>2</v>
      </c>
      <c r="T7" s="65">
        <f>[1]Statistics!C88</f>
        <v>1</v>
      </c>
      <c r="U7" s="66"/>
      <c r="V7" s="67">
        <f>[1]Statistics!E88</f>
        <v>0</v>
      </c>
      <c r="W7" s="67">
        <f>[1]Statistics!F88</f>
        <v>0</v>
      </c>
      <c r="X7" s="37"/>
      <c r="Y7" s="41">
        <f>[1]Statistics!H88</f>
        <v>0</v>
      </c>
      <c r="Z7" s="41">
        <f>[1]Statistics!I88</f>
        <v>0</v>
      </c>
      <c r="AA7" s="512"/>
      <c r="AB7" s="68">
        <f>[1]Statistics!K88</f>
        <v>113</v>
      </c>
      <c r="AC7" s="512"/>
      <c r="AD7" s="69">
        <f>[1]Statistics!M88</f>
        <v>6</v>
      </c>
      <c r="AE7" s="512"/>
      <c r="AF7" s="47">
        <f>[1]Statistics!O88</f>
        <v>199</v>
      </c>
    </row>
    <row r="8" spans="1:32" ht="11.25" customHeight="1" x14ac:dyDescent="0.25">
      <c r="B8" s="512" t="str">
        <f>[1]Statistics!A7</f>
        <v>Jake Fritz</v>
      </c>
      <c r="C8" s="65">
        <f>[1]Statistics!B7</f>
        <v>1</v>
      </c>
      <c r="D8" s="65">
        <f>[1]Statistics!C7</f>
        <v>2</v>
      </c>
      <c r="E8" s="66"/>
      <c r="F8" s="67">
        <f>[1]Statistics!E7</f>
        <v>1</v>
      </c>
      <c r="G8" s="67">
        <f>[1]Statistics!F7</f>
        <v>0</v>
      </c>
      <c r="H8" s="37"/>
      <c r="I8" s="41">
        <f>[1]Statistics!H7</f>
        <v>0</v>
      </c>
      <c r="J8" s="41">
        <f>[1]Statistics!I7</f>
        <v>0</v>
      </c>
      <c r="K8" s="512"/>
      <c r="L8" s="68">
        <f>[1]Statistics!K7</f>
        <v>77</v>
      </c>
      <c r="M8" s="512"/>
      <c r="N8" s="69">
        <f>[1]Statistics!M7</f>
        <v>11</v>
      </c>
      <c r="O8" s="512"/>
      <c r="P8" s="47">
        <f>[1]Statistics!O7</f>
        <v>78</v>
      </c>
      <c r="R8" s="512" t="str">
        <f>[1]Statistics!A92</f>
        <v>Will Meadow</v>
      </c>
      <c r="S8" s="65">
        <f>[1]Statistics!B92</f>
        <v>2</v>
      </c>
      <c r="T8" s="65">
        <f>[1]Statistics!C92</f>
        <v>1</v>
      </c>
      <c r="U8" s="66"/>
      <c r="V8" s="67">
        <f>[1]Statistics!E92</f>
        <v>0</v>
      </c>
      <c r="W8" s="67">
        <f>[1]Statistics!F92</f>
        <v>0</v>
      </c>
      <c r="X8" s="37"/>
      <c r="Y8" s="41">
        <f>[1]Statistics!H92</f>
        <v>0</v>
      </c>
      <c r="Z8" s="41">
        <f>[1]Statistics!I92</f>
        <v>0</v>
      </c>
      <c r="AA8" s="512"/>
      <c r="AB8" s="68">
        <f>[1]Statistics!K92</f>
        <v>98</v>
      </c>
      <c r="AC8" s="512"/>
      <c r="AD8" s="69">
        <f>[1]Statistics!M92</f>
        <v>26</v>
      </c>
      <c r="AE8" s="512"/>
      <c r="AF8" s="47">
        <f>[1]Statistics!O92</f>
        <v>204</v>
      </c>
    </row>
    <row r="9" spans="1:32" ht="11.25" customHeight="1" x14ac:dyDescent="0.25">
      <c r="B9" s="512" t="str">
        <f>[1]Statistics!A8</f>
        <v>Lacy Nichols</v>
      </c>
      <c r="C9" s="65">
        <f>[1]Statistics!B8</f>
        <v>2</v>
      </c>
      <c r="D9" s="65">
        <f>[1]Statistics!C8</f>
        <v>1</v>
      </c>
      <c r="E9" s="66"/>
      <c r="F9" s="67">
        <f>[1]Statistics!E8</f>
        <v>0</v>
      </c>
      <c r="G9" s="67">
        <f>[1]Statistics!F8</f>
        <v>1</v>
      </c>
      <c r="H9" s="37"/>
      <c r="I9" s="41">
        <f>[1]Statistics!H8</f>
        <v>0</v>
      </c>
      <c r="J9" s="41">
        <f>[1]Statistics!I8</f>
        <v>0</v>
      </c>
      <c r="K9" s="512"/>
      <c r="L9" s="68">
        <f>[1]Statistics!K8</f>
        <v>122</v>
      </c>
      <c r="M9" s="512"/>
      <c r="N9" s="69">
        <f>[1]Statistics!M8</f>
        <v>0</v>
      </c>
      <c r="O9" s="512"/>
      <c r="P9" s="47">
        <f>[1]Statistics!O8</f>
        <v>202</v>
      </c>
      <c r="R9" s="512" t="str">
        <f>[1]Statistics!A87</f>
        <v>Brenton Stevens</v>
      </c>
      <c r="S9" s="65">
        <f>[1]Statistics!B87</f>
        <v>2</v>
      </c>
      <c r="T9" s="65">
        <f>[1]Statistics!C87</f>
        <v>1</v>
      </c>
      <c r="U9" s="66"/>
      <c r="V9" s="67">
        <f>[1]Statistics!E87</f>
        <v>0</v>
      </c>
      <c r="W9" s="67">
        <f>[1]Statistics!F87</f>
        <v>0</v>
      </c>
      <c r="X9" s="37"/>
      <c r="Y9" s="41">
        <f>[1]Statistics!H87</f>
        <v>0</v>
      </c>
      <c r="Z9" s="41">
        <f>[1]Statistics!I87</f>
        <v>0</v>
      </c>
      <c r="AA9" s="512"/>
      <c r="AB9" s="68">
        <f>[1]Statistics!K87</f>
        <v>95</v>
      </c>
      <c r="AC9" s="512"/>
      <c r="AD9" s="69">
        <f>[1]Statistics!M87</f>
        <v>2</v>
      </c>
      <c r="AE9" s="512"/>
      <c r="AF9" s="47">
        <f>[1]Statistics!O87</f>
        <v>177</v>
      </c>
    </row>
    <row r="10" spans="1:32" ht="11.25" customHeight="1" x14ac:dyDescent="0.25">
      <c r="B10" s="512" t="str">
        <f>[1]Statistics!A10</f>
        <v>Scott Anderson</v>
      </c>
      <c r="C10" s="65">
        <f>[1]Statistics!B10</f>
        <v>2</v>
      </c>
      <c r="D10" s="65">
        <f>[1]Statistics!C10</f>
        <v>1</v>
      </c>
      <c r="E10" s="66"/>
      <c r="F10" s="67">
        <f>[1]Statistics!E10</f>
        <v>0</v>
      </c>
      <c r="G10" s="67">
        <f>[1]Statistics!F10</f>
        <v>1</v>
      </c>
      <c r="H10" s="37"/>
      <c r="I10" s="41">
        <f>[1]Statistics!H10</f>
        <v>0</v>
      </c>
      <c r="J10" s="41">
        <f>[1]Statistics!I10</f>
        <v>0</v>
      </c>
      <c r="K10" s="512"/>
      <c r="L10" s="68">
        <f>[1]Statistics!K10</f>
        <v>72</v>
      </c>
      <c r="M10" s="512"/>
      <c r="N10" s="69">
        <f>[1]Statistics!M10</f>
        <v>20</v>
      </c>
      <c r="O10" s="512"/>
      <c r="P10" s="47">
        <f>[1]Statistics!O10</f>
        <v>172</v>
      </c>
      <c r="R10" s="512" t="str">
        <f>[1]Statistics!A85</f>
        <v>Aaron Danko</v>
      </c>
      <c r="S10" s="65">
        <f>[1]Statistics!B85</f>
        <v>2</v>
      </c>
      <c r="T10" s="65">
        <f>[1]Statistics!C85</f>
        <v>1</v>
      </c>
      <c r="U10" s="66"/>
      <c r="V10" s="67">
        <f>[1]Statistics!E85</f>
        <v>0</v>
      </c>
      <c r="W10" s="67">
        <f>[1]Statistics!F85</f>
        <v>0</v>
      </c>
      <c r="X10" s="37"/>
      <c r="Y10" s="41">
        <f>[1]Statistics!H85</f>
        <v>0</v>
      </c>
      <c r="Z10" s="41">
        <f>[1]Statistics!I85</f>
        <v>0</v>
      </c>
      <c r="AA10" s="512"/>
      <c r="AB10" s="68">
        <f>[1]Statistics!K85</f>
        <v>88</v>
      </c>
      <c r="AC10" s="512"/>
      <c r="AD10" s="69">
        <f>[1]Statistics!M85</f>
        <v>10</v>
      </c>
      <c r="AE10" s="512"/>
      <c r="AF10" s="47">
        <f>[1]Statistics!O85</f>
        <v>178</v>
      </c>
    </row>
    <row r="11" spans="1:32" ht="11.25" customHeight="1" x14ac:dyDescent="0.25">
      <c r="B11" s="512"/>
      <c r="C11" s="65"/>
      <c r="D11" s="65"/>
      <c r="E11" s="66"/>
      <c r="F11" s="67"/>
      <c r="G11" s="67"/>
      <c r="H11" s="37"/>
      <c r="I11" s="41"/>
      <c r="J11" s="41"/>
      <c r="K11" s="512"/>
      <c r="L11" s="68"/>
      <c r="M11" s="512"/>
      <c r="N11" s="69"/>
      <c r="O11" s="512"/>
      <c r="P11" s="47"/>
      <c r="R11" s="512" t="str">
        <f>[1]Statistics!A91</f>
        <v>TJ Pedersen</v>
      </c>
      <c r="S11" s="65">
        <f>[1]Statistics!B91</f>
        <v>1</v>
      </c>
      <c r="T11" s="65">
        <f>[1]Statistics!C91</f>
        <v>2</v>
      </c>
      <c r="U11" s="66"/>
      <c r="V11" s="67">
        <f>[1]Statistics!E91</f>
        <v>0</v>
      </c>
      <c r="W11" s="67">
        <f>[1]Statistics!F91</f>
        <v>0</v>
      </c>
      <c r="X11" s="37"/>
      <c r="Y11" s="41">
        <f>[1]Statistics!H91</f>
        <v>0</v>
      </c>
      <c r="Z11" s="41">
        <f>[1]Statistics!I91</f>
        <v>0</v>
      </c>
      <c r="AA11" s="512"/>
      <c r="AB11" s="68">
        <f>[1]Statistics!K91</f>
        <v>80</v>
      </c>
      <c r="AC11" s="512"/>
      <c r="AD11" s="69">
        <f>[1]Statistics!M91</f>
        <v>32</v>
      </c>
      <c r="AE11" s="512"/>
      <c r="AF11" s="47">
        <f>[1]Statistics!O91</f>
        <v>92</v>
      </c>
    </row>
    <row r="12" spans="1:32" ht="11.25" customHeight="1" x14ac:dyDescent="0.25">
      <c r="B12" s="512"/>
      <c r="C12" s="115" t="s">
        <v>67</v>
      </c>
      <c r="D12" s="36"/>
      <c r="E12" s="513"/>
      <c r="F12" s="116" t="s">
        <v>40</v>
      </c>
      <c r="G12" s="37"/>
      <c r="H12" s="37"/>
      <c r="I12" s="117" t="s">
        <v>68</v>
      </c>
      <c r="J12" s="39"/>
      <c r="K12" s="512"/>
      <c r="L12" s="68" t="s">
        <v>39</v>
      </c>
      <c r="M12" s="512"/>
      <c r="N12" s="69" t="s">
        <v>41</v>
      </c>
      <c r="O12" s="512"/>
      <c r="P12" s="47" t="s">
        <v>42</v>
      </c>
      <c r="R12" s="512" t="str">
        <f>[1]Statistics!A86</f>
        <v>Andrew Ofsonka</v>
      </c>
      <c r="S12" s="65">
        <f>[1]Statistics!B86</f>
        <v>1</v>
      </c>
      <c r="T12" s="65">
        <f>[1]Statistics!C86</f>
        <v>2</v>
      </c>
      <c r="U12" s="66"/>
      <c r="V12" s="67">
        <f>[1]Statistics!E86</f>
        <v>0</v>
      </c>
      <c r="W12" s="67">
        <f>[1]Statistics!F86</f>
        <v>0</v>
      </c>
      <c r="X12" s="37"/>
      <c r="Y12" s="41">
        <f>[1]Statistics!H86</f>
        <v>0</v>
      </c>
      <c r="Z12" s="41">
        <f>[1]Statistics!I86</f>
        <v>0</v>
      </c>
      <c r="AA12" s="512"/>
      <c r="AB12" s="68">
        <f>[1]Statistics!K86</f>
        <v>69</v>
      </c>
      <c r="AC12" s="512"/>
      <c r="AD12" s="69">
        <f>[1]Statistics!M86</f>
        <v>18</v>
      </c>
      <c r="AE12" s="512"/>
      <c r="AF12" s="47">
        <f>[1]Statistics!O86</f>
        <v>67</v>
      </c>
    </row>
    <row r="13" spans="1:32" ht="11.25" customHeight="1" x14ac:dyDescent="0.25">
      <c r="B13" s="237" t="s">
        <v>94</v>
      </c>
      <c r="C13" s="120" t="s">
        <v>43</v>
      </c>
      <c r="D13" s="120" t="s">
        <v>44</v>
      </c>
      <c r="E13" s="121"/>
      <c r="F13" s="63" t="s">
        <v>43</v>
      </c>
      <c r="G13" s="63" t="s">
        <v>44</v>
      </c>
      <c r="H13" s="37"/>
      <c r="I13" s="122" t="s">
        <v>43</v>
      </c>
      <c r="J13" s="122" t="s">
        <v>44</v>
      </c>
      <c r="K13" s="512"/>
      <c r="L13" s="62" t="s">
        <v>45</v>
      </c>
      <c r="M13" s="512"/>
      <c r="N13" s="123" t="s">
        <v>45</v>
      </c>
      <c r="O13" s="512"/>
      <c r="P13" s="124" t="s">
        <v>45</v>
      </c>
    </row>
    <row r="14" spans="1:32" ht="11.25" customHeight="1" x14ac:dyDescent="0.25">
      <c r="B14" s="512" t="str">
        <f>[1]Statistics!A17</f>
        <v>Dan Decker</v>
      </c>
      <c r="C14" s="65">
        <f>[1]Statistics!B17</f>
        <v>2</v>
      </c>
      <c r="D14" s="65">
        <f>[1]Statistics!C17</f>
        <v>1</v>
      </c>
      <c r="E14" s="66"/>
      <c r="F14" s="67">
        <f>[1]Statistics!E17</f>
        <v>1</v>
      </c>
      <c r="G14" s="67">
        <f>[1]Statistics!F17</f>
        <v>0</v>
      </c>
      <c r="H14" s="37"/>
      <c r="I14" s="41">
        <f>[1]Statistics!H17</f>
        <v>0</v>
      </c>
      <c r="J14" s="41">
        <f>[1]Statistics!I17</f>
        <v>0</v>
      </c>
      <c r="K14" s="512"/>
      <c r="L14" s="68">
        <f>[1]Statistics!K17</f>
        <v>106</v>
      </c>
      <c r="M14" s="512"/>
      <c r="N14" s="69">
        <f>[1]Statistics!M17</f>
        <v>4</v>
      </c>
      <c r="O14" s="512"/>
      <c r="P14" s="47">
        <f>[1]Statistics!O17</f>
        <v>200</v>
      </c>
      <c r="R14" s="36"/>
      <c r="S14" s="115" t="s">
        <v>67</v>
      </c>
      <c r="T14" s="36"/>
      <c r="U14" s="513"/>
      <c r="V14" s="116" t="s">
        <v>40</v>
      </c>
      <c r="W14" s="37"/>
      <c r="X14" s="37"/>
      <c r="Y14" s="117" t="s">
        <v>68</v>
      </c>
      <c r="Z14" s="39"/>
      <c r="AA14" s="512"/>
      <c r="AB14" s="68" t="s">
        <v>39</v>
      </c>
      <c r="AC14" s="512"/>
      <c r="AD14" s="69" t="s">
        <v>41</v>
      </c>
      <c r="AE14" s="512"/>
      <c r="AF14" s="47" t="s">
        <v>42</v>
      </c>
    </row>
    <row r="15" spans="1:32" ht="11.25" customHeight="1" x14ac:dyDescent="0.25">
      <c r="B15" s="512" t="str">
        <f>[1]Statistics!A16</f>
        <v>Chuck Nunamaker</v>
      </c>
      <c r="C15" s="65">
        <f>[1]Statistics!B16</f>
        <v>2</v>
      </c>
      <c r="D15" s="65">
        <f>[1]Statistics!C16</f>
        <v>1</v>
      </c>
      <c r="E15" s="66"/>
      <c r="F15" s="67">
        <f>[1]Statistics!E16</f>
        <v>1</v>
      </c>
      <c r="G15" s="67">
        <f>[1]Statistics!F16</f>
        <v>0</v>
      </c>
      <c r="H15" s="37"/>
      <c r="I15" s="41">
        <f>[1]Statistics!H16</f>
        <v>0</v>
      </c>
      <c r="J15" s="41">
        <f>[1]Statistics!I16</f>
        <v>0</v>
      </c>
      <c r="K15" s="512"/>
      <c r="L15" s="68">
        <f>[1]Statistics!K16</f>
        <v>63</v>
      </c>
      <c r="M15" s="512"/>
      <c r="N15" s="69">
        <f>[1]Statistics!M16</f>
        <v>3</v>
      </c>
      <c r="O15" s="512"/>
      <c r="P15" s="47">
        <f>[1]Statistics!O16</f>
        <v>156</v>
      </c>
      <c r="R15" s="156" t="s">
        <v>99</v>
      </c>
      <c r="S15" s="120" t="s">
        <v>43</v>
      </c>
      <c r="T15" s="120" t="s">
        <v>44</v>
      </c>
      <c r="U15" s="121"/>
      <c r="V15" s="63" t="s">
        <v>43</v>
      </c>
      <c r="W15" s="63" t="s">
        <v>44</v>
      </c>
      <c r="X15" s="37"/>
      <c r="Y15" s="122" t="s">
        <v>43</v>
      </c>
      <c r="Z15" s="122" t="s">
        <v>44</v>
      </c>
      <c r="AA15" s="512"/>
      <c r="AB15" s="62" t="s">
        <v>45</v>
      </c>
      <c r="AC15" s="512"/>
      <c r="AD15" s="123" t="s">
        <v>45</v>
      </c>
      <c r="AE15" s="512"/>
      <c r="AF15" s="124" t="s">
        <v>45</v>
      </c>
    </row>
    <row r="16" spans="1:32" ht="11.25" customHeight="1" x14ac:dyDescent="0.25">
      <c r="B16" s="512" t="str">
        <f>[1]Statistics!A15</f>
        <v>Bucky Pollick</v>
      </c>
      <c r="C16" s="65">
        <f>[1]Statistics!B15</f>
        <v>2</v>
      </c>
      <c r="D16" s="65">
        <f>[1]Statistics!C15</f>
        <v>1</v>
      </c>
      <c r="E16" s="66"/>
      <c r="F16" s="67">
        <f>[1]Statistics!E15</f>
        <v>0</v>
      </c>
      <c r="G16" s="67">
        <f>[1]Statistics!F15</f>
        <v>1</v>
      </c>
      <c r="H16" s="37"/>
      <c r="I16" s="41">
        <f>[1]Statistics!H15</f>
        <v>0</v>
      </c>
      <c r="J16" s="41">
        <f>[1]Statistics!I15</f>
        <v>0</v>
      </c>
      <c r="K16" s="512"/>
      <c r="L16" s="68">
        <f>[1]Statistics!K15</f>
        <v>104</v>
      </c>
      <c r="M16" s="512"/>
      <c r="N16" s="69">
        <f>[1]Statistics!M15</f>
        <v>0</v>
      </c>
      <c r="O16" s="512"/>
      <c r="P16" s="47">
        <f>[1]Statistics!O15</f>
        <v>184</v>
      </c>
      <c r="R16" s="512" t="str">
        <f>[1]Statistics!A101</f>
        <v>Mike Romano, Sr.</v>
      </c>
      <c r="S16" s="65">
        <f>[1]Statistics!B101</f>
        <v>3</v>
      </c>
      <c r="T16" s="65">
        <f>[1]Statistics!C101</f>
        <v>0</v>
      </c>
      <c r="U16" s="66"/>
      <c r="V16" s="67">
        <f>[1]Statistics!E101</f>
        <v>0</v>
      </c>
      <c r="W16" s="67">
        <f>[1]Statistics!F101</f>
        <v>0</v>
      </c>
      <c r="X16" s="37"/>
      <c r="Y16" s="41">
        <f>[1]Statistics!H101</f>
        <v>0</v>
      </c>
      <c r="Z16" s="41">
        <f>[1]Statistics!I101</f>
        <v>0</v>
      </c>
      <c r="AA16" s="512"/>
      <c r="AB16" s="68">
        <f>[1]Statistics!K101</f>
        <v>102</v>
      </c>
      <c r="AC16" s="512"/>
      <c r="AD16" s="69">
        <f>[1]Statistics!M101</f>
        <v>6</v>
      </c>
      <c r="AE16" s="512"/>
      <c r="AF16" s="47">
        <f>[1]Statistics!O101</f>
        <v>288</v>
      </c>
    </row>
    <row r="17" spans="2:32" ht="11.25" customHeight="1" x14ac:dyDescent="0.25">
      <c r="B17" s="512" t="str">
        <f>[1]Statistics!A19</f>
        <v>Ryan Smith</v>
      </c>
      <c r="C17" s="65">
        <f>[1]Statistics!B19</f>
        <v>1</v>
      </c>
      <c r="D17" s="65">
        <f>[1]Statistics!C19</f>
        <v>2</v>
      </c>
      <c r="E17" s="66"/>
      <c r="F17" s="67">
        <f>[1]Statistics!E19</f>
        <v>0</v>
      </c>
      <c r="G17" s="67">
        <f>[1]Statistics!F19</f>
        <v>1</v>
      </c>
      <c r="H17" s="37"/>
      <c r="I17" s="41">
        <f>[1]Statistics!H19</f>
        <v>0</v>
      </c>
      <c r="J17" s="41">
        <f>[1]Statistics!I19</f>
        <v>0</v>
      </c>
      <c r="K17" s="512"/>
      <c r="L17" s="68">
        <f>[1]Statistics!K19</f>
        <v>111</v>
      </c>
      <c r="M17" s="512"/>
      <c r="N17" s="69">
        <f>[1]Statistics!M19</f>
        <v>9</v>
      </c>
      <c r="O17" s="512"/>
      <c r="P17" s="47">
        <f>[1]Statistics!O19</f>
        <v>100</v>
      </c>
      <c r="R17" s="512" t="str">
        <f>[1]Statistics!A98</f>
        <v>Kyle Moyer</v>
      </c>
      <c r="S17" s="65">
        <f>[1]Statistics!B98</f>
        <v>2</v>
      </c>
      <c r="T17" s="65">
        <f>[1]Statistics!C98</f>
        <v>1</v>
      </c>
      <c r="U17" s="66"/>
      <c r="V17" s="67">
        <f>[1]Statistics!E98</f>
        <v>0</v>
      </c>
      <c r="W17" s="67">
        <f>[1]Statistics!F98</f>
        <v>0</v>
      </c>
      <c r="X17" s="37"/>
      <c r="Y17" s="41">
        <f>[1]Statistics!H98</f>
        <v>0</v>
      </c>
      <c r="Z17" s="41">
        <f>[1]Statistics!I98</f>
        <v>0</v>
      </c>
      <c r="AA17" s="512"/>
      <c r="AB17" s="68">
        <f>[1]Statistics!K98</f>
        <v>99</v>
      </c>
      <c r="AC17" s="512"/>
      <c r="AD17" s="69">
        <f>[1]Statistics!M98</f>
        <v>20</v>
      </c>
      <c r="AE17" s="512"/>
      <c r="AF17" s="47">
        <f>[1]Statistics!O98</f>
        <v>199</v>
      </c>
    </row>
    <row r="18" spans="2:32" ht="11.25" customHeight="1" x14ac:dyDescent="0.25">
      <c r="B18" s="512" t="str">
        <f>[1]Statistics!A18</f>
        <v>Jim Allegretto</v>
      </c>
      <c r="C18" s="65">
        <f>[1]Statistics!B18</f>
        <v>1</v>
      </c>
      <c r="D18" s="65">
        <f>[1]Statistics!C18</f>
        <v>2</v>
      </c>
      <c r="E18" s="66"/>
      <c r="F18" s="67">
        <f>[1]Statistics!E18</f>
        <v>0</v>
      </c>
      <c r="G18" s="67">
        <f>[1]Statistics!F18</f>
        <v>1</v>
      </c>
      <c r="H18" s="37"/>
      <c r="I18" s="41">
        <f>[1]Statistics!H18</f>
        <v>0</v>
      </c>
      <c r="J18" s="41">
        <f>[1]Statistics!I18</f>
        <v>0</v>
      </c>
      <c r="K18" s="512"/>
      <c r="L18" s="68">
        <f>[1]Statistics!K18</f>
        <v>83</v>
      </c>
      <c r="M18" s="512"/>
      <c r="N18" s="69">
        <f>[1]Statistics!M18</f>
        <v>5</v>
      </c>
      <c r="O18" s="512"/>
      <c r="P18" s="47">
        <f>[1]Statistics!O18</f>
        <v>68</v>
      </c>
      <c r="R18" s="512" t="str">
        <f>[1]Statistics!A96</f>
        <v>Alan Zimmerman</v>
      </c>
      <c r="S18" s="65">
        <f>[1]Statistics!B96</f>
        <v>2</v>
      </c>
      <c r="T18" s="65">
        <f>[1]Statistics!C96</f>
        <v>1</v>
      </c>
      <c r="U18" s="66"/>
      <c r="V18" s="67">
        <f>[1]Statistics!E96</f>
        <v>0</v>
      </c>
      <c r="W18" s="67">
        <f>[1]Statistics!F96</f>
        <v>0</v>
      </c>
      <c r="X18" s="37"/>
      <c r="Y18" s="41">
        <f>[1]Statistics!H96</f>
        <v>0</v>
      </c>
      <c r="Z18" s="41">
        <f>[1]Statistics!I96</f>
        <v>0</v>
      </c>
      <c r="AA18" s="512"/>
      <c r="AB18" s="68">
        <f>[1]Statistics!K96</f>
        <v>94</v>
      </c>
      <c r="AC18" s="512"/>
      <c r="AD18" s="69">
        <f>[1]Statistics!M96</f>
        <v>23</v>
      </c>
      <c r="AE18" s="512"/>
      <c r="AF18" s="47">
        <f>[1]Statistics!O96</f>
        <v>197</v>
      </c>
    </row>
    <row r="19" spans="2:32" ht="11.25" customHeight="1" x14ac:dyDescent="0.25">
      <c r="B19" s="512" t="str">
        <f>[1]Statistics!A20</f>
        <v>Shay Annis</v>
      </c>
      <c r="C19" s="65">
        <f>[1]Statistics!B20</f>
        <v>1</v>
      </c>
      <c r="D19" s="65">
        <f>[1]Statistics!C20</f>
        <v>2</v>
      </c>
      <c r="E19" s="66"/>
      <c r="F19" s="67">
        <f>[1]Statistics!E20</f>
        <v>0</v>
      </c>
      <c r="G19" s="67">
        <f>[1]Statistics!F20</f>
        <v>1</v>
      </c>
      <c r="H19" s="37"/>
      <c r="I19" s="41">
        <f>[1]Statistics!H20</f>
        <v>0</v>
      </c>
      <c r="J19" s="41">
        <f>[1]Statistics!I20</f>
        <v>0</v>
      </c>
      <c r="K19" s="512"/>
      <c r="L19" s="68">
        <f>[1]Statistics!K20</f>
        <v>67</v>
      </c>
      <c r="M19" s="512"/>
      <c r="N19" s="69">
        <f>[1]Statistics!M20</f>
        <v>13</v>
      </c>
      <c r="O19" s="512"/>
      <c r="P19" s="47">
        <f>[1]Statistics!O20</f>
        <v>60</v>
      </c>
      <c r="R19" s="512" t="str">
        <f>[1]Statistics!A97</f>
        <v>Andre Oliver, Jr.</v>
      </c>
      <c r="S19" s="65">
        <f>[1]Statistics!B97</f>
        <v>2</v>
      </c>
      <c r="T19" s="65">
        <f>[1]Statistics!C97</f>
        <v>1</v>
      </c>
      <c r="U19" s="66"/>
      <c r="V19" s="67">
        <f>[1]Statistics!E97</f>
        <v>0</v>
      </c>
      <c r="W19" s="67">
        <f>[1]Statistics!F97</f>
        <v>0</v>
      </c>
      <c r="X19" s="37"/>
      <c r="Y19" s="41">
        <f>[1]Statistics!H97</f>
        <v>0</v>
      </c>
      <c r="Z19" s="41">
        <f>[1]Statistics!I97</f>
        <v>0</v>
      </c>
      <c r="AA19" s="512"/>
      <c r="AB19" s="68">
        <f>[1]Statistics!K97</f>
        <v>61</v>
      </c>
      <c r="AC19" s="512"/>
      <c r="AD19" s="69">
        <f>[1]Statistics!M97</f>
        <v>3</v>
      </c>
      <c r="AE19" s="512"/>
      <c r="AF19" s="47">
        <f>[1]Statistics!O97</f>
        <v>144</v>
      </c>
    </row>
    <row r="20" spans="2:32" ht="11.25" customHeight="1" x14ac:dyDescent="0.25">
      <c r="B20" s="512"/>
      <c r="C20" s="512"/>
      <c r="D20" s="512"/>
      <c r="E20" s="512"/>
      <c r="F20" s="512"/>
      <c r="G20" s="512"/>
      <c r="H20" s="37"/>
      <c r="I20" s="40"/>
      <c r="J20" s="40"/>
      <c r="K20" s="512"/>
      <c r="L20" s="512"/>
      <c r="M20" s="512"/>
      <c r="N20" s="69"/>
      <c r="O20" s="512"/>
      <c r="P20" s="47"/>
      <c r="R20" s="512" t="str">
        <f>[1]Statistics!A99</f>
        <v>Matt Olson</v>
      </c>
      <c r="S20" s="65">
        <f>[1]Statistics!B99</f>
        <v>1</v>
      </c>
      <c r="T20" s="65">
        <f>[1]Statistics!C99</f>
        <v>2</v>
      </c>
      <c r="U20" s="66"/>
      <c r="V20" s="67">
        <f>[1]Statistics!E99</f>
        <v>0</v>
      </c>
      <c r="W20" s="67">
        <f>[1]Statistics!F99</f>
        <v>0</v>
      </c>
      <c r="X20" s="37"/>
      <c r="Y20" s="41">
        <f>[1]Statistics!H99</f>
        <v>0</v>
      </c>
      <c r="Z20" s="41">
        <f>[1]Statistics!I99</f>
        <v>0</v>
      </c>
      <c r="AA20" s="512"/>
      <c r="AB20" s="68">
        <f>[1]Statistics!K99</f>
        <v>90</v>
      </c>
      <c r="AC20" s="512"/>
      <c r="AD20" s="69">
        <f>[1]Statistics!M99</f>
        <v>16</v>
      </c>
      <c r="AE20" s="512"/>
      <c r="AF20" s="47">
        <f>[1]Statistics!O99</f>
        <v>86</v>
      </c>
    </row>
    <row r="21" spans="2:32" ht="11.25" customHeight="1" x14ac:dyDescent="0.25">
      <c r="B21" s="126" t="s">
        <v>88</v>
      </c>
      <c r="C21" s="115" t="s">
        <v>67</v>
      </c>
      <c r="D21" s="36"/>
      <c r="E21" s="513"/>
      <c r="F21" s="116" t="s">
        <v>40</v>
      </c>
      <c r="G21" s="37"/>
      <c r="H21" s="37"/>
      <c r="I21" s="117" t="s">
        <v>68</v>
      </c>
      <c r="J21" s="39"/>
      <c r="K21" s="512"/>
      <c r="L21" s="68" t="s">
        <v>39</v>
      </c>
      <c r="M21" s="512"/>
      <c r="N21" s="69" t="s">
        <v>41</v>
      </c>
      <c r="O21" s="512"/>
      <c r="P21" s="47" t="s">
        <v>42</v>
      </c>
      <c r="R21" s="512" t="str">
        <f>[1]Statistics!A100</f>
        <v>Mike Romano, Jr.</v>
      </c>
      <c r="S21" s="65">
        <f>[1]Statistics!B100</f>
        <v>1</v>
      </c>
      <c r="T21" s="65">
        <f>[1]Statistics!C100</f>
        <v>2</v>
      </c>
      <c r="U21" s="66"/>
      <c r="V21" s="67">
        <f>[1]Statistics!E100</f>
        <v>0</v>
      </c>
      <c r="W21" s="67">
        <f>[1]Statistics!F100</f>
        <v>0</v>
      </c>
      <c r="X21" s="37"/>
      <c r="Y21" s="41">
        <f>[1]Statistics!H100</f>
        <v>0</v>
      </c>
      <c r="Z21" s="41">
        <f>[1]Statistics!I100</f>
        <v>0</v>
      </c>
      <c r="AA21" s="512"/>
      <c r="AB21" s="68">
        <f>[1]Statistics!K100</f>
        <v>82</v>
      </c>
      <c r="AC21" s="512"/>
      <c r="AD21" s="69">
        <f>[1]Statistics!M100</f>
        <v>8</v>
      </c>
      <c r="AE21" s="512"/>
      <c r="AF21" s="47">
        <f>[1]Statistics!O100</f>
        <v>70</v>
      </c>
    </row>
    <row r="22" spans="2:32" ht="11.25" customHeight="1" x14ac:dyDescent="0.25">
      <c r="B22" s="512" t="str">
        <f>[1]Statistics!A31</f>
        <v>Tyler Daniels</v>
      </c>
      <c r="C22" s="65">
        <f>[1]Statistics!B31</f>
        <v>3</v>
      </c>
      <c r="D22" s="65">
        <f>[1]Statistics!C31</f>
        <v>0</v>
      </c>
      <c r="E22" s="66"/>
      <c r="F22" s="67">
        <f>[1]Statistics!E31</f>
        <v>0</v>
      </c>
      <c r="G22" s="67">
        <f>[1]Statistics!F31</f>
        <v>0</v>
      </c>
      <c r="H22" s="37"/>
      <c r="I22" s="41">
        <f>[1]Statistics!H31</f>
        <v>0</v>
      </c>
      <c r="J22" s="41">
        <f>[1]Statistics!I31</f>
        <v>0</v>
      </c>
      <c r="K22" s="512"/>
      <c r="L22" s="68">
        <f>[1]Statistics!K31</f>
        <v>114</v>
      </c>
      <c r="M22" s="512"/>
      <c r="N22" s="69">
        <f>[1]Statistics!M31</f>
        <v>15</v>
      </c>
      <c r="O22" s="512"/>
      <c r="P22" s="47">
        <f>[1]Statistics!O31</f>
        <v>309</v>
      </c>
      <c r="R22" s="512" t="str">
        <f>[1]Statistics!A102</f>
        <v>Mike Weaver</v>
      </c>
      <c r="S22" s="65">
        <f>[1]Statistics!B102</f>
        <v>1</v>
      </c>
      <c r="T22" s="65">
        <f>[1]Statistics!C102</f>
        <v>2</v>
      </c>
      <c r="U22" s="66"/>
      <c r="V22" s="67">
        <f>[1]Statistics!E102</f>
        <v>0</v>
      </c>
      <c r="W22" s="67">
        <f>[1]Statistics!F102</f>
        <v>0</v>
      </c>
      <c r="X22" s="37"/>
      <c r="Y22" s="41">
        <f>[1]Statistics!H102</f>
        <v>0</v>
      </c>
      <c r="Z22" s="41">
        <f>[1]Statistics!I102</f>
        <v>0</v>
      </c>
      <c r="AA22" s="512"/>
      <c r="AB22" s="68">
        <f>[1]Statistics!K102</f>
        <v>66</v>
      </c>
      <c r="AC22" s="512"/>
      <c r="AD22" s="69">
        <f>[1]Statistics!M102</f>
        <v>15</v>
      </c>
      <c r="AE22" s="512"/>
      <c r="AF22" s="47">
        <f>[1]Statistics!O102</f>
        <v>61</v>
      </c>
    </row>
    <row r="23" spans="2:32" ht="11.25" customHeight="1" x14ac:dyDescent="0.25">
      <c r="B23" s="512" t="str">
        <f>[1]Statistics!A29</f>
        <v>Tom Goodreau</v>
      </c>
      <c r="C23" s="65">
        <f>[1]Statistics!B29</f>
        <v>2</v>
      </c>
      <c r="D23" s="65">
        <f>[1]Statistics!C29</f>
        <v>1</v>
      </c>
      <c r="E23" s="66"/>
      <c r="F23" s="67">
        <f>[1]Statistics!E29</f>
        <v>0</v>
      </c>
      <c r="G23" s="67">
        <f>[1]Statistics!F29</f>
        <v>0</v>
      </c>
      <c r="H23" s="37"/>
      <c r="I23" s="41">
        <f>[1]Statistics!H29</f>
        <v>0</v>
      </c>
      <c r="J23" s="41">
        <f>[1]Statistics!I29</f>
        <v>0</v>
      </c>
      <c r="K23" s="512"/>
      <c r="L23" s="68">
        <f>[1]Statistics!K29</f>
        <v>84</v>
      </c>
      <c r="M23" s="512"/>
      <c r="N23" s="69">
        <f>[1]Statistics!M29</f>
        <v>18</v>
      </c>
      <c r="O23" s="512"/>
      <c r="P23" s="47">
        <f>[1]Statistics!O29</f>
        <v>182</v>
      </c>
      <c r="R23" s="512" t="str">
        <f>[1]Statistics!A103</f>
        <v>Seth Weaver</v>
      </c>
      <c r="S23" s="65">
        <f>[1]Statistics!B103</f>
        <v>1</v>
      </c>
      <c r="T23" s="65">
        <f>[1]Statistics!C103</f>
        <v>2</v>
      </c>
      <c r="U23" s="66"/>
      <c r="V23" s="67">
        <f>[1]Statistics!E103</f>
        <v>0</v>
      </c>
      <c r="W23" s="67">
        <f>[1]Statistics!F103</f>
        <v>0</v>
      </c>
      <c r="X23" s="37"/>
      <c r="Y23" s="41">
        <f>[1]Statistics!H103</f>
        <v>0</v>
      </c>
      <c r="Z23" s="41">
        <f>[1]Statistics!I103</f>
        <v>0</v>
      </c>
      <c r="AA23" s="512"/>
      <c r="AB23" s="68">
        <f>[1]Statistics!K103</f>
        <v>41</v>
      </c>
      <c r="AC23" s="512"/>
      <c r="AD23" s="69">
        <f>[1]Statistics!M103</f>
        <v>16</v>
      </c>
      <c r="AE23" s="512"/>
      <c r="AF23" s="47">
        <f>[1]Statistics!O103</f>
        <v>37</v>
      </c>
    </row>
    <row r="24" spans="2:32" ht="11.25" customHeight="1" x14ac:dyDescent="0.25">
      <c r="B24" s="512" t="str">
        <f>[1]Statistics!A27</f>
        <v>Nate McFadden</v>
      </c>
      <c r="C24" s="65">
        <f>[1]Statistics!B27</f>
        <v>1</v>
      </c>
      <c r="D24" s="65">
        <f>[1]Statistics!C27</f>
        <v>2</v>
      </c>
      <c r="E24" s="66"/>
      <c r="F24" s="67">
        <f>[1]Statistics!E27</f>
        <v>0</v>
      </c>
      <c r="G24" s="67">
        <f>[1]Statistics!F27</f>
        <v>0</v>
      </c>
      <c r="H24" s="37"/>
      <c r="I24" s="41">
        <f>[1]Statistics!H27</f>
        <v>0</v>
      </c>
      <c r="J24" s="41">
        <f>[1]Statistics!I27</f>
        <v>0</v>
      </c>
      <c r="K24" s="512"/>
      <c r="L24" s="68">
        <f>[1]Statistics!K27</f>
        <v>93</v>
      </c>
      <c r="M24" s="512"/>
      <c r="N24" s="69">
        <f>[1]Statistics!M27</f>
        <v>6</v>
      </c>
      <c r="O24" s="512"/>
      <c r="P24" s="47">
        <f>[1]Statistics!O27</f>
        <v>79</v>
      </c>
      <c r="R24" s="512"/>
      <c r="S24" s="65"/>
      <c r="T24" s="65"/>
      <c r="U24" s="66"/>
      <c r="V24" s="67"/>
      <c r="W24" s="67"/>
      <c r="X24" s="37"/>
      <c r="Y24" s="41"/>
      <c r="Z24" s="41"/>
      <c r="AA24" s="512"/>
      <c r="AB24" s="68"/>
      <c r="AC24" s="512"/>
      <c r="AD24" s="69"/>
      <c r="AE24" s="512"/>
      <c r="AF24" s="47"/>
    </row>
    <row r="25" spans="2:32" ht="11.25" customHeight="1" x14ac:dyDescent="0.25">
      <c r="B25" s="512" t="str">
        <f>[1]Statistics!A28</f>
        <v>Paul Bellina</v>
      </c>
      <c r="C25" s="65">
        <f>[1]Statistics!B28</f>
        <v>1</v>
      </c>
      <c r="D25" s="65">
        <f>[1]Statistics!C28</f>
        <v>2</v>
      </c>
      <c r="E25" s="66"/>
      <c r="F25" s="67">
        <f>[1]Statistics!E28</f>
        <v>0</v>
      </c>
      <c r="G25" s="67">
        <f>[1]Statistics!F28</f>
        <v>0</v>
      </c>
      <c r="H25" s="37"/>
      <c r="I25" s="41">
        <f>[1]Statistics!H28</f>
        <v>0</v>
      </c>
      <c r="J25" s="41">
        <f>[1]Statistics!I28</f>
        <v>0</v>
      </c>
      <c r="K25" s="512"/>
      <c r="L25" s="68">
        <f>[1]Statistics!K28</f>
        <v>90</v>
      </c>
      <c r="M25" s="512"/>
      <c r="N25" s="69">
        <f>[1]Statistics!M28</f>
        <v>0</v>
      </c>
      <c r="O25" s="512"/>
      <c r="P25" s="47">
        <f>[1]Statistics!O28</f>
        <v>70</v>
      </c>
      <c r="R25" s="129" t="s">
        <v>86</v>
      </c>
      <c r="S25" s="115" t="s">
        <v>67</v>
      </c>
      <c r="T25" s="36"/>
      <c r="U25" s="513"/>
      <c r="V25" s="116" t="s">
        <v>40</v>
      </c>
      <c r="W25" s="37"/>
      <c r="X25" s="37"/>
      <c r="Y25" s="117" t="s">
        <v>68</v>
      </c>
      <c r="Z25" s="39"/>
      <c r="AA25" s="512"/>
      <c r="AB25" s="68" t="s">
        <v>39</v>
      </c>
      <c r="AC25" s="68"/>
      <c r="AD25" s="69" t="s">
        <v>41</v>
      </c>
      <c r="AE25" s="512"/>
      <c r="AF25" s="47" t="s">
        <v>42</v>
      </c>
    </row>
    <row r="26" spans="2:32" ht="11.25" customHeight="1" x14ac:dyDescent="0.25">
      <c r="B26" s="512" t="str">
        <f>[1]Statistics!A26</f>
        <v>Max Dush</v>
      </c>
      <c r="C26" s="65">
        <f>[1]Statistics!B26</f>
        <v>1</v>
      </c>
      <c r="D26" s="65">
        <f>[1]Statistics!C26</f>
        <v>2</v>
      </c>
      <c r="E26" s="66"/>
      <c r="F26" s="67">
        <f>[1]Statistics!E26</f>
        <v>0</v>
      </c>
      <c r="G26" s="67">
        <f>[1]Statistics!F26</f>
        <v>0</v>
      </c>
      <c r="H26" s="37"/>
      <c r="I26" s="41">
        <f>[1]Statistics!H26</f>
        <v>0</v>
      </c>
      <c r="J26" s="41">
        <f>[1]Statistics!I26</f>
        <v>0</v>
      </c>
      <c r="K26" s="512"/>
      <c r="L26" s="68">
        <f>[1]Statistics!K26</f>
        <v>86</v>
      </c>
      <c r="M26" s="512"/>
      <c r="N26" s="69">
        <f>[1]Statistics!M26</f>
        <v>13</v>
      </c>
      <c r="O26" s="512"/>
      <c r="P26" s="47">
        <f>[1]Statistics!O26</f>
        <v>79</v>
      </c>
      <c r="R26" s="130" t="s">
        <v>96</v>
      </c>
      <c r="S26" s="120" t="s">
        <v>43</v>
      </c>
      <c r="T26" s="120" t="s">
        <v>44</v>
      </c>
      <c r="U26" s="121"/>
      <c r="V26" s="63" t="s">
        <v>43</v>
      </c>
      <c r="W26" s="63" t="s">
        <v>44</v>
      </c>
      <c r="X26" s="37"/>
      <c r="Y26" s="122" t="s">
        <v>43</v>
      </c>
      <c r="Z26" s="122" t="s">
        <v>44</v>
      </c>
      <c r="AA26" s="512"/>
      <c r="AB26" s="62" t="s">
        <v>45</v>
      </c>
      <c r="AC26" s="512"/>
      <c r="AD26" s="123" t="s">
        <v>45</v>
      </c>
      <c r="AE26" s="512"/>
      <c r="AF26" s="124" t="s">
        <v>45</v>
      </c>
    </row>
    <row r="27" spans="2:32" ht="11.25" customHeight="1" x14ac:dyDescent="0.25">
      <c r="B27" s="512" t="str">
        <f>[1]Statistics!A30</f>
        <v>Tony Azzato</v>
      </c>
      <c r="C27" s="65">
        <f>[1]Statistics!B30</f>
        <v>1</v>
      </c>
      <c r="D27" s="65">
        <f>[1]Statistics!C30</f>
        <v>2</v>
      </c>
      <c r="E27" s="66"/>
      <c r="F27" s="67">
        <f>[1]Statistics!E30</f>
        <v>0</v>
      </c>
      <c r="G27" s="67">
        <f>[1]Statistics!F30</f>
        <v>0</v>
      </c>
      <c r="H27" s="37"/>
      <c r="I27" s="41">
        <f>[1]Statistics!H30</f>
        <v>0</v>
      </c>
      <c r="J27" s="41">
        <f>[1]Statistics!I30</f>
        <v>0</v>
      </c>
      <c r="K27" s="512"/>
      <c r="L27" s="68">
        <f>[1]Statistics!K30</f>
        <v>79</v>
      </c>
      <c r="M27" s="512"/>
      <c r="N27" s="69">
        <f>[1]Statistics!M30</f>
        <v>7</v>
      </c>
      <c r="O27" s="512"/>
      <c r="P27" s="47">
        <f>[1]Statistics!O30</f>
        <v>66</v>
      </c>
      <c r="R27" s="512" t="str">
        <f>[1]Statistics!A110</f>
        <v>Ryan Pugh</v>
      </c>
      <c r="S27" s="65">
        <f>[1]Statistics!B110</f>
        <v>3</v>
      </c>
      <c r="T27" s="65">
        <f>[1]Statistics!C110</f>
        <v>0</v>
      </c>
      <c r="U27" s="66"/>
      <c r="V27" s="67">
        <f>[1]Statistics!E110</f>
        <v>0</v>
      </c>
      <c r="W27" s="67">
        <f>[1]Statistics!F110</f>
        <v>0</v>
      </c>
      <c r="X27" s="37"/>
      <c r="Y27" s="41">
        <f>[1]Statistics!H110</f>
        <v>0</v>
      </c>
      <c r="Z27" s="41">
        <f>[1]Statistics!I110</f>
        <v>0</v>
      </c>
      <c r="AA27" s="512"/>
      <c r="AB27" s="68">
        <f>[1]Statistics!K110</f>
        <v>106</v>
      </c>
      <c r="AC27" s="512"/>
      <c r="AD27" s="69">
        <f>[1]Statistics!M110</f>
        <v>6</v>
      </c>
      <c r="AE27" s="512"/>
      <c r="AF27" s="47">
        <f>[1]Statistics!O110</f>
        <v>292</v>
      </c>
    </row>
    <row r="28" spans="2:32" ht="11.25" customHeight="1" x14ac:dyDescent="0.25">
      <c r="B28" s="512" t="str">
        <f>[1]Statistics!A24</f>
        <v>Joe Haines</v>
      </c>
      <c r="C28" s="65">
        <f>[1]Statistics!B24</f>
        <v>1</v>
      </c>
      <c r="D28" s="65">
        <f>[1]Statistics!C24</f>
        <v>2</v>
      </c>
      <c r="E28" s="66"/>
      <c r="F28" s="67">
        <f>[1]Statistics!E24</f>
        <v>0</v>
      </c>
      <c r="G28" s="67">
        <f>[1]Statistics!F24</f>
        <v>0</v>
      </c>
      <c r="H28" s="37"/>
      <c r="I28" s="41">
        <f>[1]Statistics!H24</f>
        <v>0</v>
      </c>
      <c r="J28" s="41">
        <f>[1]Statistics!I24</f>
        <v>0</v>
      </c>
      <c r="K28" s="512"/>
      <c r="L28" s="68">
        <f>[1]Statistics!K24</f>
        <v>56</v>
      </c>
      <c r="M28" s="512"/>
      <c r="N28" s="69">
        <f>[1]Statistics!M24</f>
        <v>16</v>
      </c>
      <c r="O28" s="512"/>
      <c r="P28" s="47">
        <f>[1]Statistics!O24</f>
        <v>52</v>
      </c>
      <c r="R28" s="512" t="str">
        <f>[1]Statistics!A112</f>
        <v>Tyler Faber</v>
      </c>
      <c r="S28" s="65">
        <f>[1]Statistics!B112</f>
        <v>1</v>
      </c>
      <c r="T28" s="65">
        <f>[1]Statistics!C112</f>
        <v>1</v>
      </c>
      <c r="U28" s="66"/>
      <c r="V28" s="67">
        <f>[1]Statistics!E112</f>
        <v>0</v>
      </c>
      <c r="W28" s="67">
        <f>[1]Statistics!F112</f>
        <v>0</v>
      </c>
      <c r="X28" s="37"/>
      <c r="Y28" s="41">
        <f>[1]Statistics!H112</f>
        <v>0</v>
      </c>
      <c r="Z28" s="41">
        <f>[1]Statistics!I112</f>
        <v>0</v>
      </c>
      <c r="AA28" s="512"/>
      <c r="AB28" s="68">
        <f>[1]Statistics!K112</f>
        <v>39</v>
      </c>
      <c r="AC28" s="512"/>
      <c r="AD28" s="69">
        <f>[1]Statistics!M112</f>
        <v>6</v>
      </c>
      <c r="AE28" s="512"/>
      <c r="AF28" s="47">
        <f>[1]Statistics!O112</f>
        <v>155</v>
      </c>
    </row>
    <row r="29" spans="2:32" ht="11.25" customHeight="1" x14ac:dyDescent="0.25">
      <c r="B29" s="512" t="str">
        <f>[1]Statistics!A25</f>
        <v>John Bellina</v>
      </c>
      <c r="C29" s="65">
        <f>[1]Statistics!B25</f>
        <v>0</v>
      </c>
      <c r="D29" s="65">
        <f>[1]Statistics!C25</f>
        <v>3</v>
      </c>
      <c r="E29" s="66"/>
      <c r="F29" s="67">
        <f>[1]Statistics!E25</f>
        <v>0</v>
      </c>
      <c r="G29" s="67">
        <f>[1]Statistics!F25</f>
        <v>0</v>
      </c>
      <c r="H29" s="37"/>
      <c r="I29" s="41">
        <f>[1]Statistics!H25</f>
        <v>0</v>
      </c>
      <c r="J29" s="41">
        <f>[1]Statistics!I25</f>
        <v>0</v>
      </c>
      <c r="K29" s="512"/>
      <c r="L29" s="68">
        <f>[1]Statistics!K25</f>
        <v>63</v>
      </c>
      <c r="M29" s="512"/>
      <c r="N29" s="69">
        <f>[1]Statistics!M25</f>
        <v>13</v>
      </c>
      <c r="O29" s="512"/>
      <c r="P29" s="47">
        <f>[1]Statistics!O25</f>
        <v>-44</v>
      </c>
      <c r="R29" s="512" t="str">
        <f>[1]Statistics!A107</f>
        <v>Brandon Tyra</v>
      </c>
      <c r="S29" s="65">
        <f>[1]Statistics!B107</f>
        <v>1</v>
      </c>
      <c r="T29" s="65">
        <f>[1]Statistics!C107</f>
        <v>1</v>
      </c>
      <c r="U29" s="66"/>
      <c r="V29" s="67">
        <f>[1]Statistics!E107</f>
        <v>0</v>
      </c>
      <c r="W29" s="67">
        <f>[1]Statistics!F107</f>
        <v>0</v>
      </c>
      <c r="X29" s="37"/>
      <c r="Y29" s="41">
        <f>[1]Statistics!H107</f>
        <v>0</v>
      </c>
      <c r="Z29" s="41">
        <f>[1]Statistics!I107</f>
        <v>0</v>
      </c>
      <c r="AA29" s="512"/>
      <c r="AB29" s="68">
        <f>[1]Statistics!K107</f>
        <v>33</v>
      </c>
      <c r="AC29" s="512"/>
      <c r="AD29" s="69">
        <f>[1]Statistics!M107</f>
        <v>18</v>
      </c>
      <c r="AE29" s="512"/>
      <c r="AF29" s="47">
        <f>[1]Statistics!O107</f>
        <v>161</v>
      </c>
    </row>
    <row r="30" spans="2:32" ht="11.25" customHeight="1" x14ac:dyDescent="0.25">
      <c r="B30" s="512"/>
      <c r="C30" s="65"/>
      <c r="D30" s="65"/>
      <c r="E30" s="66"/>
      <c r="F30" s="67"/>
      <c r="G30" s="67"/>
      <c r="H30" s="37"/>
      <c r="I30" s="41"/>
      <c r="J30" s="41"/>
      <c r="K30" s="512"/>
      <c r="L30" s="68"/>
      <c r="M30" s="512"/>
      <c r="N30" s="69"/>
      <c r="O30" s="512"/>
      <c r="P30" s="47"/>
      <c r="R30" s="512" t="str">
        <f>[1]Statistics!A111</f>
        <v>Steve Brown</v>
      </c>
      <c r="S30" s="65">
        <f>[1]Statistics!B111</f>
        <v>1</v>
      </c>
      <c r="T30" s="65">
        <f>[1]Statistics!C111</f>
        <v>2</v>
      </c>
      <c r="U30" s="66"/>
      <c r="V30" s="67">
        <f>[1]Statistics!E111</f>
        <v>0</v>
      </c>
      <c r="W30" s="67">
        <f>[1]Statistics!F111</f>
        <v>0</v>
      </c>
      <c r="X30" s="37"/>
      <c r="Y30" s="41">
        <f>[1]Statistics!H111</f>
        <v>0</v>
      </c>
      <c r="Z30" s="41">
        <f>[1]Statistics!I111</f>
        <v>0</v>
      </c>
      <c r="AA30" s="512"/>
      <c r="AB30" s="68">
        <f>[1]Statistics!K111</f>
        <v>98</v>
      </c>
      <c r="AC30" s="512"/>
      <c r="AD30" s="69">
        <f>[1]Statistics!M111</f>
        <v>5</v>
      </c>
      <c r="AE30" s="512"/>
      <c r="AF30" s="47">
        <f>[1]Statistics!O111</f>
        <v>83</v>
      </c>
    </row>
    <row r="31" spans="2:32" ht="11.25" customHeight="1" x14ac:dyDescent="0.25">
      <c r="B31" s="131" t="s">
        <v>13</v>
      </c>
      <c r="C31" s="115" t="s">
        <v>67</v>
      </c>
      <c r="D31" s="36"/>
      <c r="E31" s="513"/>
      <c r="F31" s="116" t="s">
        <v>40</v>
      </c>
      <c r="G31" s="37"/>
      <c r="H31" s="37"/>
      <c r="I31" s="117" t="s">
        <v>68</v>
      </c>
      <c r="J31" s="39"/>
      <c r="K31" s="512"/>
      <c r="L31" s="68" t="s">
        <v>39</v>
      </c>
      <c r="M31" s="68"/>
      <c r="N31" s="69" t="s">
        <v>41</v>
      </c>
      <c r="O31" s="512"/>
      <c r="P31" s="47" t="s">
        <v>42</v>
      </c>
      <c r="R31" s="512" t="str">
        <f>[1]Statistics!A108</f>
        <v>Jason Stolkovich</v>
      </c>
      <c r="S31" s="65">
        <f>[1]Statistics!B108</f>
        <v>1</v>
      </c>
      <c r="T31" s="65">
        <f>[1]Statistics!C108</f>
        <v>2</v>
      </c>
      <c r="U31" s="66"/>
      <c r="V31" s="67">
        <f>[1]Statistics!E108</f>
        <v>0</v>
      </c>
      <c r="W31" s="67">
        <f>[1]Statistics!F108</f>
        <v>0</v>
      </c>
      <c r="X31" s="37"/>
      <c r="Y31" s="41">
        <f>[1]Statistics!H108</f>
        <v>0</v>
      </c>
      <c r="Z31" s="41">
        <f>[1]Statistics!I108</f>
        <v>0</v>
      </c>
      <c r="AA31" s="512"/>
      <c r="AB31" s="68">
        <f>[1]Statistics!K108</f>
        <v>85</v>
      </c>
      <c r="AC31" s="512"/>
      <c r="AD31" s="69">
        <f>[1]Statistics!M108</f>
        <v>9</v>
      </c>
      <c r="AE31" s="512"/>
      <c r="AF31" s="47">
        <f>[1]Statistics!O108</f>
        <v>74</v>
      </c>
    </row>
    <row r="32" spans="2:32" ht="11.25" customHeight="1" x14ac:dyDescent="0.25">
      <c r="B32" s="132" t="s">
        <v>100</v>
      </c>
      <c r="C32" s="120" t="s">
        <v>43</v>
      </c>
      <c r="D32" s="120" t="s">
        <v>44</v>
      </c>
      <c r="E32" s="121"/>
      <c r="F32" s="63" t="s">
        <v>43</v>
      </c>
      <c r="G32" s="63" t="s">
        <v>44</v>
      </c>
      <c r="H32" s="37"/>
      <c r="I32" s="122" t="s">
        <v>43</v>
      </c>
      <c r="J32" s="122" t="s">
        <v>44</v>
      </c>
      <c r="K32" s="512"/>
      <c r="L32" s="62" t="s">
        <v>45</v>
      </c>
      <c r="M32" s="68"/>
      <c r="N32" s="123" t="s">
        <v>45</v>
      </c>
      <c r="O32" s="512"/>
      <c r="P32" s="124" t="s">
        <v>45</v>
      </c>
      <c r="R32" s="512" t="str">
        <f>[1]Statistics!A109</f>
        <v>Ryan Magill</v>
      </c>
      <c r="S32" s="65">
        <f>[1]Statistics!B109</f>
        <v>1</v>
      </c>
      <c r="T32" s="65">
        <f>[1]Statistics!C109</f>
        <v>2</v>
      </c>
      <c r="U32" s="66"/>
      <c r="V32" s="67">
        <f>[1]Statistics!E109</f>
        <v>0</v>
      </c>
      <c r="W32" s="67">
        <f>[1]Statistics!F109</f>
        <v>0</v>
      </c>
      <c r="X32" s="37"/>
      <c r="Y32" s="41">
        <f>[1]Statistics!H109</f>
        <v>0</v>
      </c>
      <c r="Z32" s="41">
        <f>[1]Statistics!I109</f>
        <v>0</v>
      </c>
      <c r="AA32" s="512"/>
      <c r="AB32" s="68">
        <f>[1]Statistics!K109</f>
        <v>68</v>
      </c>
      <c r="AC32" s="512"/>
      <c r="AD32" s="69">
        <f>[1]Statistics!M109</f>
        <v>6</v>
      </c>
      <c r="AE32" s="512"/>
      <c r="AF32" s="47">
        <f>[1]Statistics!O109</f>
        <v>54</v>
      </c>
    </row>
    <row r="33" spans="2:32" ht="11.25" customHeight="1" x14ac:dyDescent="0.25">
      <c r="B33" s="512" t="str">
        <f>[1]Statistics!A39</f>
        <v>Rich Lill</v>
      </c>
      <c r="C33" s="65">
        <f>[1]Statistics!B39</f>
        <v>3</v>
      </c>
      <c r="D33" s="65">
        <f>[1]Statistics!C39</f>
        <v>0</v>
      </c>
      <c r="E33" s="66"/>
      <c r="F33" s="67">
        <f>[1]Statistics!E39</f>
        <v>0</v>
      </c>
      <c r="G33" s="67">
        <f>[1]Statistics!F39</f>
        <v>0</v>
      </c>
      <c r="H33" s="37"/>
      <c r="I33" s="41">
        <f>[1]Statistics!H39</f>
        <v>0</v>
      </c>
      <c r="J33" s="41">
        <f>[1]Statistics!I39</f>
        <v>0</v>
      </c>
      <c r="K33" s="512"/>
      <c r="L33" s="68">
        <f>[1]Statistics!K39</f>
        <v>94</v>
      </c>
      <c r="M33" s="512"/>
      <c r="N33" s="69">
        <f>[1]Statistics!M39</f>
        <v>26</v>
      </c>
      <c r="O33" s="512"/>
      <c r="P33" s="47">
        <f>[1]Statistics!O39</f>
        <v>300</v>
      </c>
      <c r="R33" s="512"/>
      <c r="S33" s="65"/>
      <c r="T33" s="65"/>
      <c r="U33" s="66"/>
      <c r="V33" s="67"/>
      <c r="W33" s="67"/>
      <c r="X33" s="37"/>
      <c r="Y33" s="41"/>
      <c r="Z33" s="41"/>
      <c r="AA33" s="512"/>
      <c r="AB33" s="68"/>
      <c r="AC33" s="512"/>
      <c r="AD33" s="69"/>
      <c r="AE33" s="512"/>
      <c r="AF33" s="47"/>
    </row>
    <row r="34" spans="2:32" ht="11.25" customHeight="1" x14ac:dyDescent="0.25">
      <c r="B34" s="512" t="str">
        <f>[1]Statistics!A36</f>
        <v>Jimmy Brown</v>
      </c>
      <c r="C34" s="65">
        <f>[1]Statistics!B36</f>
        <v>2</v>
      </c>
      <c r="D34" s="65">
        <f>[1]Statistics!C36</f>
        <v>1</v>
      </c>
      <c r="E34" s="66"/>
      <c r="F34" s="67">
        <f>[1]Statistics!E36</f>
        <v>0</v>
      </c>
      <c r="G34" s="67">
        <f>[1]Statistics!F36</f>
        <v>0</v>
      </c>
      <c r="H34" s="37"/>
      <c r="I34" s="41">
        <f>[1]Statistics!H36</f>
        <v>0</v>
      </c>
      <c r="J34" s="41">
        <f>[1]Statistics!I36</f>
        <v>0</v>
      </c>
      <c r="K34" s="512"/>
      <c r="L34" s="68">
        <f>[1]Statistics!K36</f>
        <v>115</v>
      </c>
      <c r="M34" s="512"/>
      <c r="N34" s="69">
        <f>[1]Statistics!M36</f>
        <v>6</v>
      </c>
      <c r="O34" s="512"/>
      <c r="P34" s="47">
        <f>[1]Statistics!O36</f>
        <v>201</v>
      </c>
      <c r="R34" s="512"/>
      <c r="S34" s="115" t="s">
        <v>67</v>
      </c>
      <c r="T34" s="36"/>
      <c r="U34" s="513"/>
      <c r="V34" s="116" t="s">
        <v>40</v>
      </c>
      <c r="W34" s="37"/>
      <c r="X34" s="37"/>
      <c r="Y34" s="117" t="s">
        <v>68</v>
      </c>
      <c r="Z34" s="39"/>
      <c r="AA34" s="512"/>
      <c r="AB34" s="68" t="s">
        <v>39</v>
      </c>
      <c r="AC34" s="512"/>
      <c r="AD34" s="69" t="s">
        <v>41</v>
      </c>
      <c r="AE34" s="512"/>
      <c r="AF34" s="47" t="s">
        <v>42</v>
      </c>
    </row>
    <row r="35" spans="2:32" ht="11.25" customHeight="1" x14ac:dyDescent="0.25">
      <c r="B35" s="512" t="str">
        <f>[1]Statistics!A35</f>
        <v>Garrett Beaver</v>
      </c>
      <c r="C35" s="65">
        <f>[1]Statistics!B35</f>
        <v>2</v>
      </c>
      <c r="D35" s="65">
        <f>[1]Statistics!C35</f>
        <v>1</v>
      </c>
      <c r="E35" s="66"/>
      <c r="F35" s="67">
        <f>[1]Statistics!E35</f>
        <v>0</v>
      </c>
      <c r="G35" s="67">
        <f>[1]Statistics!F35</f>
        <v>0</v>
      </c>
      <c r="H35" s="37"/>
      <c r="I35" s="41">
        <f>[1]Statistics!H35</f>
        <v>0</v>
      </c>
      <c r="J35" s="41">
        <f>[1]Statistics!I35</f>
        <v>0</v>
      </c>
      <c r="K35" s="512"/>
      <c r="L35" s="68">
        <f>[1]Statistics!K35</f>
        <v>102</v>
      </c>
      <c r="M35" s="512"/>
      <c r="N35" s="69">
        <f>[1]Statistics!M35</f>
        <v>14</v>
      </c>
      <c r="O35" s="512"/>
      <c r="P35" s="47">
        <f>[1]Statistics!O35</f>
        <v>196</v>
      </c>
      <c r="R35" s="239" t="s">
        <v>98</v>
      </c>
      <c r="S35" s="120" t="s">
        <v>43</v>
      </c>
      <c r="T35" s="120" t="s">
        <v>44</v>
      </c>
      <c r="U35" s="121"/>
      <c r="V35" s="63" t="s">
        <v>43</v>
      </c>
      <c r="W35" s="63" t="s">
        <v>44</v>
      </c>
      <c r="X35" s="37"/>
      <c r="Y35" s="122" t="s">
        <v>43</v>
      </c>
      <c r="Z35" s="122" t="s">
        <v>44</v>
      </c>
      <c r="AA35" s="512"/>
      <c r="AB35" s="62" t="s">
        <v>45</v>
      </c>
      <c r="AC35" s="512"/>
      <c r="AD35" s="123" t="s">
        <v>45</v>
      </c>
      <c r="AE35" s="512"/>
      <c r="AF35" s="124" t="s">
        <v>45</v>
      </c>
    </row>
    <row r="36" spans="2:32" ht="11.25" customHeight="1" x14ac:dyDescent="0.25">
      <c r="B36" s="512" t="str">
        <f>[1]Statistics!A40</f>
        <v>Wes Struble</v>
      </c>
      <c r="C36" s="65">
        <f>[1]Statistics!B40</f>
        <v>2</v>
      </c>
      <c r="D36" s="65">
        <f>[1]Statistics!C40</f>
        <v>1</v>
      </c>
      <c r="E36" s="66"/>
      <c r="F36" s="67">
        <f>[1]Statistics!E40</f>
        <v>0</v>
      </c>
      <c r="G36" s="67">
        <f>[1]Statistics!F40</f>
        <v>0</v>
      </c>
      <c r="H36" s="37"/>
      <c r="I36" s="41">
        <f>[1]Statistics!H40</f>
        <v>0</v>
      </c>
      <c r="J36" s="41">
        <f>[1]Statistics!I40</f>
        <v>0</v>
      </c>
      <c r="K36" s="512"/>
      <c r="L36" s="68">
        <f>[1]Statistics!K40</f>
        <v>99</v>
      </c>
      <c r="M36" s="512"/>
      <c r="N36" s="69">
        <f>[1]Statistics!M40</f>
        <v>6</v>
      </c>
      <c r="O36" s="512"/>
      <c r="P36" s="47">
        <f>[1]Statistics!O40</f>
        <v>185</v>
      </c>
      <c r="R36" s="512" t="str">
        <f>[1]Statistics!A120</f>
        <v>Jon Seiner</v>
      </c>
      <c r="S36" s="65">
        <f>[1]Statistics!B120</f>
        <v>3</v>
      </c>
      <c r="T36" s="65">
        <f>[1]Statistics!C120</f>
        <v>0</v>
      </c>
      <c r="U36" s="66"/>
      <c r="V36" s="67">
        <f>[1]Statistics!E120</f>
        <v>0</v>
      </c>
      <c r="W36" s="67">
        <f>[1]Statistics!F120</f>
        <v>0</v>
      </c>
      <c r="X36" s="37"/>
      <c r="Y36" s="41">
        <f>[1]Statistics!H120</f>
        <v>0</v>
      </c>
      <c r="Z36" s="41">
        <f>[1]Statistics!I120</f>
        <v>0</v>
      </c>
      <c r="AA36" s="512"/>
      <c r="AB36" s="68">
        <f>[1]Statistics!K120</f>
        <v>116</v>
      </c>
      <c r="AC36" s="512"/>
      <c r="AD36" s="69">
        <f>[1]Statistics!M120</f>
        <v>10</v>
      </c>
      <c r="AE36" s="512"/>
      <c r="AF36" s="47">
        <f>[1]Statistics!O120</f>
        <v>306</v>
      </c>
    </row>
    <row r="37" spans="2:32" ht="11.25" customHeight="1" x14ac:dyDescent="0.25">
      <c r="B37" s="512" t="str">
        <f>[1]Statistics!A38</f>
        <v>Nate Steis</v>
      </c>
      <c r="C37" s="65">
        <f>[1]Statistics!B38</f>
        <v>1</v>
      </c>
      <c r="D37" s="65">
        <f>[1]Statistics!C38</f>
        <v>1</v>
      </c>
      <c r="E37" s="66"/>
      <c r="F37" s="67">
        <f>[1]Statistics!E38</f>
        <v>0</v>
      </c>
      <c r="G37" s="67">
        <f>[1]Statistics!F38</f>
        <v>0</v>
      </c>
      <c r="H37" s="37"/>
      <c r="I37" s="41">
        <f>[1]Statistics!H38</f>
        <v>0</v>
      </c>
      <c r="J37" s="41">
        <f>[1]Statistics!I38</f>
        <v>0</v>
      </c>
      <c r="K37" s="512"/>
      <c r="L37" s="68">
        <f>[1]Statistics!K38</f>
        <v>58</v>
      </c>
      <c r="M37" s="512"/>
      <c r="N37" s="69">
        <f>[1]Statistics!M38</f>
        <v>9</v>
      </c>
      <c r="O37" s="512"/>
      <c r="P37" s="47">
        <f>[1]Statistics!O38</f>
        <v>177</v>
      </c>
      <c r="R37" s="512" t="str">
        <f>[1]Statistics!A116</f>
        <v>Amanda Schulte</v>
      </c>
      <c r="S37" s="65">
        <f>[1]Statistics!B116</f>
        <v>2</v>
      </c>
      <c r="T37" s="65">
        <f>[1]Statistics!C116</f>
        <v>1</v>
      </c>
      <c r="U37" s="66"/>
      <c r="V37" s="67">
        <f>[1]Statistics!E116</f>
        <v>0</v>
      </c>
      <c r="W37" s="67">
        <f>[1]Statistics!F116</f>
        <v>0</v>
      </c>
      <c r="X37" s="37"/>
      <c r="Y37" s="41">
        <f>[1]Statistics!H116</f>
        <v>0</v>
      </c>
      <c r="Z37" s="41">
        <f>[1]Statistics!I116</f>
        <v>0</v>
      </c>
      <c r="AA37" s="512"/>
      <c r="AB37" s="68">
        <f>[1]Statistics!K116</f>
        <v>95</v>
      </c>
      <c r="AC37" s="512"/>
      <c r="AD37" s="69">
        <f>[1]Statistics!M116</f>
        <v>6</v>
      </c>
      <c r="AE37" s="512"/>
      <c r="AF37" s="47">
        <f>[1]Statistics!O116</f>
        <v>181</v>
      </c>
    </row>
    <row r="38" spans="2:32" ht="11.25" customHeight="1" x14ac:dyDescent="0.25">
      <c r="B38" s="512" t="str">
        <f>[1]Statistics!A37</f>
        <v>Mike Samick</v>
      </c>
      <c r="C38" s="65">
        <f>[1]Statistics!B37</f>
        <v>1</v>
      </c>
      <c r="D38" s="65">
        <f>[1]Statistics!C37</f>
        <v>2</v>
      </c>
      <c r="E38" s="66"/>
      <c r="F38" s="67">
        <f>[1]Statistics!E37</f>
        <v>0</v>
      </c>
      <c r="G38" s="67">
        <f>[1]Statistics!F37</f>
        <v>0</v>
      </c>
      <c r="H38" s="37"/>
      <c r="I38" s="41">
        <f>[1]Statistics!H37</f>
        <v>0</v>
      </c>
      <c r="J38" s="41">
        <f>[1]Statistics!I37</f>
        <v>0</v>
      </c>
      <c r="K38" s="512"/>
      <c r="L38" s="68">
        <f>[1]Statistics!K37</f>
        <v>112</v>
      </c>
      <c r="M38" s="512"/>
      <c r="N38" s="69">
        <f>[1]Statistics!M37</f>
        <v>3</v>
      </c>
      <c r="O38" s="512"/>
      <c r="P38" s="47">
        <f>[1]Statistics!O37</f>
        <v>95</v>
      </c>
      <c r="R38" s="512" t="str">
        <f>[1]Statistics!A117</f>
        <v>Brad Bowers</v>
      </c>
      <c r="S38" s="65">
        <f>[1]Statistics!B117</f>
        <v>1</v>
      </c>
      <c r="T38" s="65">
        <f>[1]Statistics!C117</f>
        <v>1</v>
      </c>
      <c r="U38" s="66"/>
      <c r="V38" s="67">
        <f>[1]Statistics!E117</f>
        <v>0</v>
      </c>
      <c r="W38" s="67">
        <f>[1]Statistics!F117</f>
        <v>0</v>
      </c>
      <c r="X38" s="37"/>
      <c r="Y38" s="41">
        <f>[1]Statistics!H117</f>
        <v>0</v>
      </c>
      <c r="Z38" s="41">
        <f>[1]Statistics!I117</f>
        <v>0</v>
      </c>
      <c r="AA38" s="512"/>
      <c r="AB38" s="68">
        <f>[1]Statistics!K117</f>
        <v>63</v>
      </c>
      <c r="AC38" s="512"/>
      <c r="AD38" s="69">
        <f>[1]Statistics!M117</f>
        <v>7</v>
      </c>
      <c r="AE38" s="512"/>
      <c r="AF38" s="47">
        <f>[1]Statistics!O117</f>
        <v>180</v>
      </c>
    </row>
    <row r="39" spans="2:32" ht="11.25" customHeight="1" x14ac:dyDescent="0.25">
      <c r="R39" s="512" t="str">
        <f>[1]Statistics!A119</f>
        <v>David Faber</v>
      </c>
      <c r="S39" s="65">
        <f>[1]Statistics!B119</f>
        <v>1</v>
      </c>
      <c r="T39" s="65">
        <f>[1]Statistics!C119</f>
        <v>1</v>
      </c>
      <c r="U39" s="66"/>
      <c r="V39" s="67">
        <f>[1]Statistics!E119</f>
        <v>0</v>
      </c>
      <c r="W39" s="67">
        <f>[1]Statistics!F119</f>
        <v>0</v>
      </c>
      <c r="X39" s="37"/>
      <c r="Y39" s="41">
        <f>[1]Statistics!H119</f>
        <v>0</v>
      </c>
      <c r="Z39" s="41">
        <f>[1]Statistics!I119</f>
        <v>0</v>
      </c>
      <c r="AA39" s="512"/>
      <c r="AB39" s="68">
        <f>[1]Statistics!K119</f>
        <v>63</v>
      </c>
      <c r="AC39" s="512"/>
      <c r="AD39" s="69">
        <f>[1]Statistics!M119</f>
        <v>3</v>
      </c>
      <c r="AE39" s="512"/>
      <c r="AF39" s="47">
        <f>[1]Statistics!O119</f>
        <v>176</v>
      </c>
    </row>
    <row r="40" spans="2:32" ht="11.25" customHeight="1" x14ac:dyDescent="0.25">
      <c r="B40" s="36"/>
      <c r="C40" s="115" t="s">
        <v>67</v>
      </c>
      <c r="D40" s="36"/>
      <c r="E40" s="513"/>
      <c r="F40" s="116" t="s">
        <v>40</v>
      </c>
      <c r="G40" s="37"/>
      <c r="H40" s="37"/>
      <c r="I40" s="117" t="s">
        <v>68</v>
      </c>
      <c r="J40" s="39"/>
      <c r="K40" s="512"/>
      <c r="L40" s="68" t="s">
        <v>39</v>
      </c>
      <c r="M40" s="512"/>
      <c r="N40" s="69" t="s">
        <v>41</v>
      </c>
      <c r="O40" s="512"/>
      <c r="P40" s="47" t="s">
        <v>42</v>
      </c>
      <c r="R40" s="512" t="str">
        <f>[1]Statistics!A121</f>
        <v>Will Higginbotham</v>
      </c>
      <c r="S40" s="65">
        <f>[1]Statistics!B121</f>
        <v>1</v>
      </c>
      <c r="T40" s="65">
        <f>[1]Statistics!C121</f>
        <v>2</v>
      </c>
      <c r="U40" s="66"/>
      <c r="V40" s="67">
        <f>[1]Statistics!E121</f>
        <v>0</v>
      </c>
      <c r="W40" s="67">
        <f>[1]Statistics!F121</f>
        <v>0</v>
      </c>
      <c r="X40" s="37"/>
      <c r="Y40" s="41">
        <f>[1]Statistics!H121</f>
        <v>0</v>
      </c>
      <c r="Z40" s="41">
        <f>[1]Statistics!I121</f>
        <v>0</v>
      </c>
      <c r="AA40" s="512"/>
      <c r="AB40" s="68">
        <f>[1]Statistics!K121</f>
        <v>65</v>
      </c>
      <c r="AC40" s="512"/>
      <c r="AD40" s="69">
        <f>[1]Statistics!M121</f>
        <v>10</v>
      </c>
      <c r="AE40" s="512"/>
      <c r="AF40" s="47">
        <f>[1]Statistics!O121</f>
        <v>55</v>
      </c>
    </row>
    <row r="41" spans="2:32" ht="11.25" customHeight="1" x14ac:dyDescent="0.25">
      <c r="B41" s="135" t="s">
        <v>101</v>
      </c>
      <c r="C41" s="120" t="s">
        <v>43</v>
      </c>
      <c r="D41" s="120" t="s">
        <v>44</v>
      </c>
      <c r="E41" s="121"/>
      <c r="F41" s="63" t="s">
        <v>43</v>
      </c>
      <c r="G41" s="63" t="s">
        <v>44</v>
      </c>
      <c r="H41" s="37"/>
      <c r="I41" s="122" t="s">
        <v>43</v>
      </c>
      <c r="J41" s="122" t="s">
        <v>44</v>
      </c>
      <c r="K41" s="512"/>
      <c r="L41" s="62" t="s">
        <v>45</v>
      </c>
      <c r="M41" s="512"/>
      <c r="N41" s="123" t="s">
        <v>45</v>
      </c>
      <c r="O41" s="512"/>
      <c r="P41" s="124" t="s">
        <v>45</v>
      </c>
      <c r="R41" s="512" t="str">
        <f>[1]Statistics!A118</f>
        <v>Chad Saylor</v>
      </c>
      <c r="S41" s="65">
        <f>[1]Statistics!B118</f>
        <v>0</v>
      </c>
      <c r="T41" s="65">
        <f>[1]Statistics!C118</f>
        <v>3</v>
      </c>
      <c r="U41" s="66"/>
      <c r="V41" s="67">
        <f>[1]Statistics!E118</f>
        <v>0</v>
      </c>
      <c r="W41" s="67">
        <f>[1]Statistics!F118</f>
        <v>0</v>
      </c>
      <c r="X41" s="37"/>
      <c r="Y41" s="41">
        <f>[1]Statistics!H118</f>
        <v>0</v>
      </c>
      <c r="Z41" s="41">
        <f>[1]Statistics!I118</f>
        <v>0</v>
      </c>
      <c r="AA41" s="512"/>
      <c r="AB41" s="68">
        <f>[1]Statistics!K118</f>
        <v>50</v>
      </c>
      <c r="AC41" s="512"/>
      <c r="AD41" s="69">
        <f>[1]Statistics!M118</f>
        <v>10</v>
      </c>
      <c r="AE41" s="512"/>
      <c r="AF41" s="47">
        <f>[1]Statistics!O118</f>
        <v>-60</v>
      </c>
    </row>
    <row r="42" spans="2:32" ht="11.25" customHeight="1" x14ac:dyDescent="0.25">
      <c r="B42" s="512" t="str">
        <f>[1]Statistics!A44</f>
        <v>Andrew Lashinsky</v>
      </c>
      <c r="C42" s="65">
        <f>[1]Statistics!B44</f>
        <v>2</v>
      </c>
      <c r="D42" s="65">
        <f>[1]Statistics!C44</f>
        <v>1</v>
      </c>
      <c r="E42" s="66"/>
      <c r="F42" s="67">
        <f>[1]Statistics!E44</f>
        <v>0</v>
      </c>
      <c r="G42" s="67">
        <f>[1]Statistics!F44</f>
        <v>0</v>
      </c>
      <c r="H42" s="37"/>
      <c r="I42" s="41">
        <f>[1]Statistics!H44</f>
        <v>0</v>
      </c>
      <c r="J42" s="41">
        <f>[1]Statistics!I44</f>
        <v>0</v>
      </c>
      <c r="K42" s="512"/>
      <c r="L42" s="68">
        <f>[1]Statistics!K44</f>
        <v>75</v>
      </c>
      <c r="M42" s="512"/>
      <c r="N42" s="69">
        <f>[1]Statistics!M44</f>
        <v>24</v>
      </c>
      <c r="O42" s="512"/>
      <c r="P42" s="47">
        <f>[1]Statistics!O44</f>
        <v>179</v>
      </c>
    </row>
    <row r="43" spans="2:32" ht="11.25" customHeight="1" x14ac:dyDescent="0.25">
      <c r="B43" s="512" t="str">
        <f>[1]Statistics!A46</f>
        <v>Jeffrey Rodgers</v>
      </c>
      <c r="C43" s="65">
        <f>[1]Statistics!B46</f>
        <v>1</v>
      </c>
      <c r="D43" s="65">
        <f>[1]Statistics!C46</f>
        <v>2</v>
      </c>
      <c r="E43" s="66"/>
      <c r="F43" s="67">
        <f>[1]Statistics!E46</f>
        <v>0</v>
      </c>
      <c r="G43" s="67">
        <f>[1]Statistics!F46</f>
        <v>0</v>
      </c>
      <c r="H43" s="37"/>
      <c r="I43" s="41">
        <f>[1]Statistics!H46</f>
        <v>0</v>
      </c>
      <c r="J43" s="41">
        <f>[1]Statistics!I46</f>
        <v>0</v>
      </c>
      <c r="K43" s="512"/>
      <c r="L43" s="68">
        <f>[1]Statistics!K46</f>
        <v>79</v>
      </c>
      <c r="M43" s="512"/>
      <c r="N43" s="69">
        <f>[1]Statistics!M46</f>
        <v>0</v>
      </c>
      <c r="O43" s="512"/>
      <c r="P43" s="47">
        <f>[1]Statistics!O46</f>
        <v>59</v>
      </c>
      <c r="R43" s="508" t="s">
        <v>489</v>
      </c>
      <c r="S43" s="115" t="s">
        <v>67</v>
      </c>
      <c r="T43" s="36"/>
      <c r="U43" s="513"/>
      <c r="V43" s="116" t="s">
        <v>40</v>
      </c>
      <c r="W43" s="37"/>
      <c r="X43" s="37"/>
      <c r="Y43" s="117" t="s">
        <v>68</v>
      </c>
      <c r="Z43" s="39"/>
      <c r="AA43" s="512"/>
      <c r="AB43" s="68" t="s">
        <v>39</v>
      </c>
      <c r="AC43" s="512"/>
      <c r="AD43" s="69" t="s">
        <v>41</v>
      </c>
      <c r="AE43" s="512"/>
      <c r="AF43" s="47" t="s">
        <v>42</v>
      </c>
    </row>
    <row r="44" spans="2:32" ht="11.25" customHeight="1" x14ac:dyDescent="0.25">
      <c r="B44" s="512" t="str">
        <f>[1]Statistics!A47</f>
        <v>John Andrews</v>
      </c>
      <c r="C44" s="65">
        <f>[1]Statistics!B47</f>
        <v>1</v>
      </c>
      <c r="D44" s="65">
        <f>[1]Statistics!C47</f>
        <v>2</v>
      </c>
      <c r="E44" s="66"/>
      <c r="F44" s="67">
        <f>[1]Statistics!E47</f>
        <v>0</v>
      </c>
      <c r="G44" s="67">
        <f>[1]Statistics!F47</f>
        <v>0</v>
      </c>
      <c r="H44" s="37"/>
      <c r="I44" s="41">
        <f>[1]Statistics!H47</f>
        <v>0</v>
      </c>
      <c r="J44" s="41">
        <f>[1]Statistics!I47</f>
        <v>0</v>
      </c>
      <c r="K44" s="512"/>
      <c r="L44" s="68">
        <f>[1]Statistics!K47</f>
        <v>74</v>
      </c>
      <c r="M44" s="512"/>
      <c r="N44" s="69">
        <f>[1]Statistics!M47</f>
        <v>0</v>
      </c>
      <c r="O44" s="512"/>
      <c r="P44" s="47">
        <f>[1]Statistics!O47</f>
        <v>54</v>
      </c>
      <c r="R44" s="509" t="s">
        <v>636</v>
      </c>
      <c r="S44" s="120" t="s">
        <v>43</v>
      </c>
      <c r="T44" s="120" t="s">
        <v>44</v>
      </c>
      <c r="U44" s="121"/>
      <c r="V44" s="63" t="s">
        <v>43</v>
      </c>
      <c r="W44" s="63" t="s">
        <v>44</v>
      </c>
      <c r="X44" s="37"/>
      <c r="Y44" s="122" t="s">
        <v>43</v>
      </c>
      <c r="Z44" s="122" t="s">
        <v>44</v>
      </c>
      <c r="AA44" s="512"/>
      <c r="AB44" s="62" t="s">
        <v>45</v>
      </c>
      <c r="AC44" s="512"/>
      <c r="AD44" s="123" t="s">
        <v>45</v>
      </c>
      <c r="AE44" s="512"/>
      <c r="AF44" s="124" t="s">
        <v>45</v>
      </c>
    </row>
    <row r="45" spans="2:32" ht="11.25" customHeight="1" x14ac:dyDescent="0.25">
      <c r="B45" s="512" t="str">
        <f>[1]Statistics!A45</f>
        <v>Elliot Norton</v>
      </c>
      <c r="C45" s="65">
        <f>[1]Statistics!B45</f>
        <v>0</v>
      </c>
      <c r="D45" s="65">
        <f>[1]Statistics!C45</f>
        <v>3</v>
      </c>
      <c r="E45" s="66"/>
      <c r="F45" s="67">
        <f>[1]Statistics!E45</f>
        <v>0</v>
      </c>
      <c r="G45" s="67">
        <f>[1]Statistics!F45</f>
        <v>0</v>
      </c>
      <c r="H45" s="37"/>
      <c r="I45" s="41">
        <f>[1]Statistics!H45</f>
        <v>0</v>
      </c>
      <c r="J45" s="41">
        <f>[1]Statistics!I45</f>
        <v>0</v>
      </c>
      <c r="K45" s="512"/>
      <c r="L45" s="68">
        <f>[1]Statistics!K45</f>
        <v>89</v>
      </c>
      <c r="M45" s="512"/>
      <c r="N45" s="69">
        <f>[1]Statistics!M45</f>
        <v>0</v>
      </c>
      <c r="O45" s="512"/>
      <c r="P45" s="47">
        <f>[1]Statistics!O45</f>
        <v>-31</v>
      </c>
      <c r="R45" s="512" t="str">
        <f>[1]Statistics!A127</f>
        <v>Jake Kljucaric</v>
      </c>
      <c r="S45" s="65">
        <f>[1]Statistics!B127</f>
        <v>2</v>
      </c>
      <c r="T45" s="65">
        <f>[1]Statistics!C127</f>
        <v>1</v>
      </c>
      <c r="U45" s="66"/>
      <c r="V45" s="67">
        <f>[1]Statistics!E127</f>
        <v>0</v>
      </c>
      <c r="W45" s="67">
        <f>[1]Statistics!F127</f>
        <v>0</v>
      </c>
      <c r="X45" s="37"/>
      <c r="Y45" s="41">
        <f>[1]Statistics!H127</f>
        <v>0</v>
      </c>
      <c r="Z45" s="41">
        <f>[1]Statistics!I127</f>
        <v>0</v>
      </c>
      <c r="AA45" s="512"/>
      <c r="AB45" s="68">
        <f>[1]Statistics!K127</f>
        <v>128</v>
      </c>
      <c r="AC45" s="512"/>
      <c r="AD45" s="69">
        <f>[1]Statistics!M127</f>
        <v>13</v>
      </c>
      <c r="AE45" s="512"/>
      <c r="AF45" s="47">
        <f>[1]Statistics!O127</f>
        <v>221</v>
      </c>
    </row>
    <row r="46" spans="2:32" ht="11.25" customHeight="1" x14ac:dyDescent="0.25">
      <c r="B46" s="512" t="str">
        <f>[1]Statistics!A48</f>
        <v>John Clark</v>
      </c>
      <c r="C46" s="65">
        <f>[1]Statistics!B48</f>
        <v>0</v>
      </c>
      <c r="D46" s="65">
        <f>[1]Statistics!C48</f>
        <v>3</v>
      </c>
      <c r="E46" s="66"/>
      <c r="F46" s="67">
        <f>[1]Statistics!E48</f>
        <v>0</v>
      </c>
      <c r="G46" s="67">
        <f>[1]Statistics!F48</f>
        <v>0</v>
      </c>
      <c r="H46" s="37"/>
      <c r="I46" s="41">
        <f>[1]Statistics!H48</f>
        <v>0</v>
      </c>
      <c r="J46" s="41">
        <f>[1]Statistics!I48</f>
        <v>0</v>
      </c>
      <c r="K46" s="512"/>
      <c r="L46" s="68">
        <f>[1]Statistics!K48</f>
        <v>46</v>
      </c>
      <c r="M46" s="512"/>
      <c r="N46" s="69">
        <f>[1]Statistics!M48</f>
        <v>18</v>
      </c>
      <c r="O46" s="512"/>
      <c r="P46" s="47">
        <f>[1]Statistics!O48</f>
        <v>-56</v>
      </c>
      <c r="R46" s="512" t="str">
        <f>[1]Statistics!A129</f>
        <v>Ryan Norton</v>
      </c>
      <c r="S46" s="65">
        <f>[1]Statistics!B129</f>
        <v>2</v>
      </c>
      <c r="T46" s="65">
        <f>[1]Statistics!C129</f>
        <v>1</v>
      </c>
      <c r="U46" s="66"/>
      <c r="V46" s="67">
        <f>[1]Statistics!E129</f>
        <v>0</v>
      </c>
      <c r="W46" s="67">
        <f>[1]Statistics!F129</f>
        <v>0</v>
      </c>
      <c r="X46" s="37"/>
      <c r="Y46" s="41">
        <f>[1]Statistics!H129</f>
        <v>0</v>
      </c>
      <c r="Z46" s="41">
        <f>[1]Statistics!I129</f>
        <v>0</v>
      </c>
      <c r="AA46" s="512"/>
      <c r="AB46" s="68">
        <f>[1]Statistics!K129</f>
        <v>79</v>
      </c>
      <c r="AC46" s="512"/>
      <c r="AD46" s="69">
        <f>[1]Statistics!M129</f>
        <v>27</v>
      </c>
      <c r="AE46" s="512"/>
      <c r="AF46" s="47">
        <f>[1]Statistics!O129</f>
        <v>186</v>
      </c>
    </row>
    <row r="47" spans="2:32" ht="11.25" customHeight="1" x14ac:dyDescent="0.25">
      <c r="B47" s="512" t="str">
        <f>[1]Statistics!A49</f>
        <v>Ken Baum</v>
      </c>
      <c r="C47" s="65">
        <f>[1]Statistics!B49</f>
        <v>0</v>
      </c>
      <c r="D47" s="65">
        <f>[1]Statistics!C49</f>
        <v>3</v>
      </c>
      <c r="E47" s="66"/>
      <c r="F47" s="67">
        <f>[1]Statistics!E49</f>
        <v>0</v>
      </c>
      <c r="G47" s="67">
        <f>[1]Statistics!F49</f>
        <v>0</v>
      </c>
      <c r="H47" s="37"/>
      <c r="I47" s="41">
        <f>[1]Statistics!H49</f>
        <v>0</v>
      </c>
      <c r="J47" s="41">
        <f>[1]Statistics!I49</f>
        <v>0</v>
      </c>
      <c r="K47" s="512"/>
      <c r="L47" s="68">
        <f>[1]Statistics!K49</f>
        <v>42</v>
      </c>
      <c r="M47" s="512"/>
      <c r="N47" s="69">
        <f>[1]Statistics!M49</f>
        <v>0</v>
      </c>
      <c r="O47" s="512"/>
      <c r="P47" s="47">
        <f>[1]Statistics!O49</f>
        <v>-78</v>
      </c>
      <c r="R47" s="512" t="str">
        <f>[1]Statistics!A125</f>
        <v>Dom Foster</v>
      </c>
      <c r="S47" s="65">
        <f>[1]Statistics!B125</f>
        <v>2</v>
      </c>
      <c r="T47" s="65">
        <f>[1]Statistics!C125</f>
        <v>1</v>
      </c>
      <c r="U47" s="66"/>
      <c r="V47" s="67">
        <f>[1]Statistics!E125</f>
        <v>0</v>
      </c>
      <c r="W47" s="67">
        <f>[1]Statistics!F125</f>
        <v>0</v>
      </c>
      <c r="X47" s="37"/>
      <c r="Y47" s="41">
        <f>[1]Statistics!H125</f>
        <v>0</v>
      </c>
      <c r="Z47" s="41">
        <f>[1]Statistics!I125</f>
        <v>0</v>
      </c>
      <c r="AA47" s="512"/>
      <c r="AB47" s="68">
        <f>[1]Statistics!K125</f>
        <v>76</v>
      </c>
      <c r="AC47" s="512"/>
      <c r="AD47" s="69">
        <f>[1]Statistics!M125</f>
        <v>0</v>
      </c>
      <c r="AE47" s="512"/>
      <c r="AF47" s="47">
        <f>[1]Statistics!O125</f>
        <v>156</v>
      </c>
    </row>
    <row r="48" spans="2:32" ht="11.25" customHeight="1" x14ac:dyDescent="0.25">
      <c r="R48" s="512" t="str">
        <f>[1]Statistics!A128</f>
        <v>Nick Vieceli</v>
      </c>
      <c r="S48" s="65">
        <f>[1]Statistics!B128</f>
        <v>1</v>
      </c>
      <c r="T48" s="65">
        <f>[1]Statistics!C128</f>
        <v>2</v>
      </c>
      <c r="U48" s="66"/>
      <c r="V48" s="67">
        <f>[1]Statistics!E128</f>
        <v>0</v>
      </c>
      <c r="W48" s="67">
        <f>[1]Statistics!F128</f>
        <v>0</v>
      </c>
      <c r="X48" s="37"/>
      <c r="Y48" s="41">
        <f>[1]Statistics!H128</f>
        <v>0</v>
      </c>
      <c r="Z48" s="41">
        <f>[1]Statistics!I128</f>
        <v>0</v>
      </c>
      <c r="AA48" s="512"/>
      <c r="AB48" s="68">
        <f>[1]Statistics!K128</f>
        <v>99</v>
      </c>
      <c r="AC48" s="512"/>
      <c r="AD48" s="69">
        <f>[1]Statistics!M128</f>
        <v>15</v>
      </c>
      <c r="AE48" s="512"/>
      <c r="AF48" s="47">
        <f>[1]Statistics!O128</f>
        <v>94</v>
      </c>
    </row>
    <row r="49" spans="2:32" ht="11.25" customHeight="1" x14ac:dyDescent="0.25">
      <c r="B49" s="133" t="s">
        <v>20</v>
      </c>
      <c r="C49" s="115" t="s">
        <v>67</v>
      </c>
      <c r="D49" s="36"/>
      <c r="E49" s="513"/>
      <c r="F49" s="116" t="s">
        <v>40</v>
      </c>
      <c r="G49" s="37"/>
      <c r="H49" s="37"/>
      <c r="I49" s="117" t="s">
        <v>68</v>
      </c>
      <c r="J49" s="39"/>
      <c r="K49" s="512"/>
      <c r="L49" s="68" t="s">
        <v>39</v>
      </c>
      <c r="M49" s="512"/>
      <c r="N49" s="69" t="s">
        <v>41</v>
      </c>
      <c r="O49" s="512"/>
      <c r="P49" s="47" t="s">
        <v>42</v>
      </c>
      <c r="R49" s="512" t="str">
        <f>[1]Statistics!A126</f>
        <v>Gavin Watters</v>
      </c>
      <c r="S49" s="65">
        <f>[1]Statistics!B126</f>
        <v>0</v>
      </c>
      <c r="T49" s="65">
        <f>[1]Statistics!C126</f>
        <v>3</v>
      </c>
      <c r="U49" s="66"/>
      <c r="V49" s="67">
        <f>[1]Statistics!E126</f>
        <v>0</v>
      </c>
      <c r="W49" s="67">
        <f>[1]Statistics!F126</f>
        <v>0</v>
      </c>
      <c r="X49" s="37"/>
      <c r="Y49" s="41">
        <f>[1]Statistics!H126</f>
        <v>0</v>
      </c>
      <c r="Z49" s="41">
        <f>[1]Statistics!I126</f>
        <v>0</v>
      </c>
      <c r="AA49" s="512"/>
      <c r="AB49" s="68">
        <f>[1]Statistics!K126</f>
        <v>68</v>
      </c>
      <c r="AC49" s="512"/>
      <c r="AD49" s="69">
        <f>[1]Statistics!M126</f>
        <v>33</v>
      </c>
      <c r="AE49" s="512"/>
      <c r="AF49" s="47">
        <f>[1]Statistics!O126</f>
        <v>-19</v>
      </c>
    </row>
    <row r="50" spans="2:32" ht="11.25" customHeight="1" x14ac:dyDescent="0.25">
      <c r="B50" s="134" t="s">
        <v>102</v>
      </c>
      <c r="C50" s="120" t="s">
        <v>43</v>
      </c>
      <c r="D50" s="120" t="s">
        <v>44</v>
      </c>
      <c r="E50" s="121"/>
      <c r="F50" s="63" t="s">
        <v>43</v>
      </c>
      <c r="G50" s="63" t="s">
        <v>44</v>
      </c>
      <c r="H50" s="37"/>
      <c r="I50" s="122" t="s">
        <v>43</v>
      </c>
      <c r="J50" s="122" t="s">
        <v>44</v>
      </c>
      <c r="K50" s="512"/>
      <c r="L50" s="62" t="s">
        <v>45</v>
      </c>
      <c r="M50" s="512"/>
      <c r="N50" s="123" t="s">
        <v>45</v>
      </c>
      <c r="O50" s="512"/>
      <c r="P50" s="124" t="s">
        <v>45</v>
      </c>
      <c r="R50" s="512"/>
      <c r="S50" s="65"/>
      <c r="T50" s="65"/>
      <c r="U50" s="66"/>
      <c r="V50" s="67"/>
      <c r="W50" s="67"/>
      <c r="X50" s="37"/>
      <c r="Y50" s="41"/>
      <c r="Z50" s="41"/>
      <c r="AA50" s="512"/>
      <c r="AB50" s="68"/>
      <c r="AC50" s="512"/>
      <c r="AD50" s="69"/>
      <c r="AE50" s="512"/>
      <c r="AF50" s="47"/>
    </row>
    <row r="51" spans="2:32" ht="11.25" customHeight="1" x14ac:dyDescent="0.25">
      <c r="B51" s="512" t="str">
        <f>[1]Statistics!A54</f>
        <v>Jake Scott</v>
      </c>
      <c r="C51" s="65">
        <f>[1]Statistics!B54</f>
        <v>2</v>
      </c>
      <c r="D51" s="65">
        <f>[1]Statistics!C54</f>
        <v>1</v>
      </c>
      <c r="E51" s="66"/>
      <c r="F51" s="67">
        <f>[1]Statistics!E54</f>
        <v>0</v>
      </c>
      <c r="G51" s="67">
        <f>[1]Statistics!F54</f>
        <v>0</v>
      </c>
      <c r="H51" s="37"/>
      <c r="I51" s="41">
        <f>[1]Statistics!H54</f>
        <v>0</v>
      </c>
      <c r="J51" s="41">
        <f>[1]Statistics!I54</f>
        <v>0</v>
      </c>
      <c r="K51" s="512"/>
      <c r="L51" s="68">
        <f>[1]Statistics!K54</f>
        <v>119</v>
      </c>
      <c r="M51" s="512"/>
      <c r="N51" s="69">
        <f>[1]Statistics!M54</f>
        <v>23</v>
      </c>
      <c r="O51" s="512"/>
      <c r="P51" s="47">
        <f>[1]Statistics!O54</f>
        <v>222</v>
      </c>
      <c r="R51" s="512"/>
      <c r="S51" s="115" t="s">
        <v>67</v>
      </c>
      <c r="T51" s="36"/>
      <c r="U51" s="513"/>
      <c r="V51" s="116" t="s">
        <v>40</v>
      </c>
      <c r="W51" s="37"/>
      <c r="X51" s="37"/>
      <c r="Y51" s="117" t="s">
        <v>68</v>
      </c>
      <c r="Z51" s="39"/>
      <c r="AA51" s="512"/>
      <c r="AB51" s="68" t="s">
        <v>39</v>
      </c>
      <c r="AC51" s="512"/>
      <c r="AD51" s="69" t="s">
        <v>41</v>
      </c>
      <c r="AE51" s="512"/>
      <c r="AF51" s="47" t="s">
        <v>42</v>
      </c>
    </row>
    <row r="52" spans="2:32" ht="11.25" customHeight="1" x14ac:dyDescent="0.25">
      <c r="B52" s="512" t="str">
        <f>[1]Statistics!A53</f>
        <v>Cameron Hughes</v>
      </c>
      <c r="C52" s="65">
        <f>[1]Statistics!B53</f>
        <v>2</v>
      </c>
      <c r="D52" s="65">
        <f>[1]Statistics!C53</f>
        <v>1</v>
      </c>
      <c r="E52" s="66"/>
      <c r="F52" s="67">
        <f>[1]Statistics!E53</f>
        <v>0</v>
      </c>
      <c r="G52" s="67">
        <f>[1]Statistics!F53</f>
        <v>0</v>
      </c>
      <c r="H52" s="37"/>
      <c r="I52" s="41">
        <f>[1]Statistics!H53</f>
        <v>0</v>
      </c>
      <c r="J52" s="41">
        <f>[1]Statistics!I53</f>
        <v>0</v>
      </c>
      <c r="K52" s="512"/>
      <c r="L52" s="68">
        <f>[1]Statistics!K53</f>
        <v>86</v>
      </c>
      <c r="M52" s="512"/>
      <c r="N52" s="69">
        <f>[1]Statistics!M53</f>
        <v>13</v>
      </c>
      <c r="O52" s="512"/>
      <c r="P52" s="47">
        <f>[1]Statistics!O53</f>
        <v>179</v>
      </c>
      <c r="R52" s="515" t="s">
        <v>637</v>
      </c>
      <c r="S52" s="120" t="s">
        <v>43</v>
      </c>
      <c r="T52" s="120" t="s">
        <v>44</v>
      </c>
      <c r="U52" s="121"/>
      <c r="V52" s="63" t="s">
        <v>43</v>
      </c>
      <c r="W52" s="63" t="s">
        <v>44</v>
      </c>
      <c r="X52" s="37"/>
      <c r="Y52" s="122" t="s">
        <v>43</v>
      </c>
      <c r="Z52" s="122" t="s">
        <v>44</v>
      </c>
      <c r="AA52" s="512"/>
      <c r="AB52" s="62" t="s">
        <v>45</v>
      </c>
      <c r="AC52" s="512"/>
      <c r="AD52" s="123" t="s">
        <v>45</v>
      </c>
      <c r="AE52" s="512"/>
      <c r="AF52" s="124" t="s">
        <v>45</v>
      </c>
    </row>
    <row r="53" spans="2:32" ht="11.25" customHeight="1" x14ac:dyDescent="0.25">
      <c r="B53" s="512" t="str">
        <f>[1]Statistics!A57</f>
        <v>Shannon Dodson</v>
      </c>
      <c r="C53" s="65">
        <f>[1]Statistics!B57</f>
        <v>2</v>
      </c>
      <c r="D53" s="65">
        <f>[1]Statistics!C57</f>
        <v>1</v>
      </c>
      <c r="E53" s="66"/>
      <c r="F53" s="67">
        <f>[1]Statistics!E57</f>
        <v>0</v>
      </c>
      <c r="G53" s="67">
        <f>[1]Statistics!F57</f>
        <v>0</v>
      </c>
      <c r="H53" s="37"/>
      <c r="I53" s="41">
        <f>[1]Statistics!H57</f>
        <v>0</v>
      </c>
      <c r="J53" s="41">
        <f>[1]Statistics!I57</f>
        <v>0</v>
      </c>
      <c r="K53" s="512"/>
      <c r="L53" s="68">
        <f>[1]Statistics!K57</f>
        <v>73</v>
      </c>
      <c r="M53" s="512"/>
      <c r="N53" s="69">
        <f>[1]Statistics!M57</f>
        <v>17</v>
      </c>
      <c r="O53" s="512"/>
      <c r="P53" s="47">
        <f>[1]Statistics!O57</f>
        <v>170</v>
      </c>
      <c r="R53" s="512" t="str">
        <f>[1]Statistics!A134</f>
        <v>Randy Kincel</v>
      </c>
      <c r="S53" s="65">
        <f>[1]Statistics!B134</f>
        <v>2</v>
      </c>
      <c r="T53" s="65">
        <f>[1]Statistics!C134</f>
        <v>1</v>
      </c>
      <c r="U53" s="66"/>
      <c r="V53" s="67">
        <f>[1]Statistics!E134</f>
        <v>0</v>
      </c>
      <c r="W53" s="67">
        <f>[1]Statistics!F134</f>
        <v>0</v>
      </c>
      <c r="X53" s="37"/>
      <c r="Y53" s="41">
        <f>[1]Statistics!H134</f>
        <v>0</v>
      </c>
      <c r="Z53" s="41">
        <f>[1]Statistics!I134</f>
        <v>0</v>
      </c>
      <c r="AA53" s="512"/>
      <c r="AB53" s="68">
        <f>[1]Statistics!K134</f>
        <v>94</v>
      </c>
      <c r="AC53" s="512"/>
      <c r="AD53" s="69">
        <f>[1]Statistics!M134</f>
        <v>15</v>
      </c>
      <c r="AE53" s="512"/>
      <c r="AF53" s="47">
        <f>[1]Statistics!O134</f>
        <v>189</v>
      </c>
    </row>
    <row r="54" spans="2:32" ht="11.25" customHeight="1" x14ac:dyDescent="0.25">
      <c r="B54" s="512" t="str">
        <f>[1]Statistics!A56</f>
        <v>Matt Heindl</v>
      </c>
      <c r="C54" s="65">
        <f>[1]Statistics!B56</f>
        <v>1</v>
      </c>
      <c r="D54" s="65">
        <f>[1]Statistics!C56</f>
        <v>1</v>
      </c>
      <c r="E54" s="66"/>
      <c r="F54" s="67">
        <f>[1]Statistics!E56</f>
        <v>0</v>
      </c>
      <c r="G54" s="67">
        <f>[1]Statistics!F56</f>
        <v>0</v>
      </c>
      <c r="H54" s="37"/>
      <c r="I54" s="41">
        <f>[1]Statistics!H56</f>
        <v>0</v>
      </c>
      <c r="J54" s="41">
        <f>[1]Statistics!I56</f>
        <v>0</v>
      </c>
      <c r="K54" s="512"/>
      <c r="L54" s="68">
        <f>[1]Statistics!K56</f>
        <v>47</v>
      </c>
      <c r="M54" s="512"/>
      <c r="N54" s="69">
        <f>[1]Statistics!M56</f>
        <v>23</v>
      </c>
      <c r="O54" s="512"/>
      <c r="P54" s="47">
        <f>[1]Statistics!O56</f>
        <v>180</v>
      </c>
      <c r="R54" s="512" t="str">
        <f>[1]Statistics!A137</f>
        <v>Zeke Kljucaric</v>
      </c>
      <c r="S54" s="65">
        <f>[1]Statistics!B137</f>
        <v>2</v>
      </c>
      <c r="T54" s="65">
        <f>[1]Statistics!C137</f>
        <v>1</v>
      </c>
      <c r="U54" s="66"/>
      <c r="V54" s="67">
        <f>[1]Statistics!E137</f>
        <v>0</v>
      </c>
      <c r="W54" s="67">
        <f>[1]Statistics!F137</f>
        <v>0</v>
      </c>
      <c r="X54" s="37"/>
      <c r="Y54" s="41">
        <f>[1]Statistics!H137</f>
        <v>0</v>
      </c>
      <c r="Z54" s="41">
        <f>[1]Statistics!I137</f>
        <v>0</v>
      </c>
      <c r="AA54" s="512"/>
      <c r="AB54" s="68">
        <f>[1]Statistics!K137</f>
        <v>81</v>
      </c>
      <c r="AC54" s="512"/>
      <c r="AD54" s="69">
        <f>[1]Statistics!M137</f>
        <v>2</v>
      </c>
      <c r="AE54" s="512"/>
      <c r="AF54" s="47">
        <f>[1]Statistics!O137</f>
        <v>163</v>
      </c>
    </row>
    <row r="55" spans="2:32" ht="11.25" customHeight="1" x14ac:dyDescent="0.25">
      <c r="B55" s="512" t="str">
        <f>[1]Statistics!A55</f>
        <v>Kyle Burns</v>
      </c>
      <c r="C55" s="65">
        <f>[1]Statistics!B55</f>
        <v>1</v>
      </c>
      <c r="D55" s="65">
        <f>[1]Statistics!C55</f>
        <v>2</v>
      </c>
      <c r="E55" s="66"/>
      <c r="F55" s="67">
        <f>[1]Statistics!E55</f>
        <v>0</v>
      </c>
      <c r="G55" s="67">
        <f>[1]Statistics!F55</f>
        <v>0</v>
      </c>
      <c r="H55" s="37"/>
      <c r="I55" s="41">
        <f>[1]Statistics!H55</f>
        <v>0</v>
      </c>
      <c r="J55" s="41">
        <f>[1]Statistics!I55</f>
        <v>0</v>
      </c>
      <c r="K55" s="512"/>
      <c r="L55" s="68">
        <f>[1]Statistics!K55</f>
        <v>47</v>
      </c>
      <c r="M55" s="512"/>
      <c r="N55" s="69">
        <f>[1]Statistics!M55</f>
        <v>20</v>
      </c>
      <c r="O55" s="512"/>
      <c r="P55" s="47">
        <f>[1]Statistics!O55</f>
        <v>47</v>
      </c>
      <c r="R55" s="512" t="str">
        <f>[1]Statistics!A135</f>
        <v>Rob McMaster</v>
      </c>
      <c r="S55" s="65">
        <f>[1]Statistics!B135</f>
        <v>1</v>
      </c>
      <c r="T55" s="65">
        <f>[1]Statistics!C135</f>
        <v>2</v>
      </c>
      <c r="U55" s="66"/>
      <c r="V55" s="67">
        <f>[1]Statistics!E135</f>
        <v>0</v>
      </c>
      <c r="W55" s="67">
        <f>[1]Statistics!F135</f>
        <v>0</v>
      </c>
      <c r="X55" s="37"/>
      <c r="Y55" s="41">
        <f>[1]Statistics!H135</f>
        <v>0</v>
      </c>
      <c r="Z55" s="41">
        <f>[1]Statistics!I135</f>
        <v>0</v>
      </c>
      <c r="AA55" s="512"/>
      <c r="AB55" s="68">
        <f>[1]Statistics!K135</f>
        <v>95</v>
      </c>
      <c r="AC55" s="512"/>
      <c r="AD55" s="69">
        <f>[1]Statistics!M135</f>
        <v>0</v>
      </c>
      <c r="AE55" s="512"/>
      <c r="AF55" s="47">
        <f>[1]Statistics!O135</f>
        <v>75</v>
      </c>
    </row>
    <row r="56" spans="2:32" ht="11.25" customHeight="1" x14ac:dyDescent="0.25">
      <c r="B56" s="512"/>
      <c r="C56" s="65"/>
      <c r="D56" s="65"/>
      <c r="E56" s="66"/>
      <c r="F56" s="67"/>
      <c r="G56" s="67"/>
      <c r="H56" s="37"/>
      <c r="I56" s="41"/>
      <c r="J56" s="41"/>
      <c r="K56" s="512"/>
      <c r="L56" s="68"/>
      <c r="M56" s="68"/>
      <c r="N56" s="69"/>
      <c r="O56" s="512"/>
      <c r="P56" s="47"/>
      <c r="R56" s="512" t="str">
        <f>[1]Statistics!A136</f>
        <v>Tyler Gates</v>
      </c>
      <c r="S56" s="65">
        <f>[1]Statistics!B136</f>
        <v>1</v>
      </c>
      <c r="T56" s="65">
        <f>[1]Statistics!C136</f>
        <v>2</v>
      </c>
      <c r="U56" s="66"/>
      <c r="V56" s="67">
        <f>[1]Statistics!E136</f>
        <v>0</v>
      </c>
      <c r="W56" s="67">
        <f>[1]Statistics!F136</f>
        <v>0</v>
      </c>
      <c r="X56" s="37"/>
      <c r="Y56" s="41">
        <f>[1]Statistics!H136</f>
        <v>0</v>
      </c>
      <c r="Z56" s="41">
        <f>[1]Statistics!I136</f>
        <v>0</v>
      </c>
      <c r="AA56" s="512"/>
      <c r="AB56" s="68">
        <f>[1]Statistics!K136</f>
        <v>89</v>
      </c>
      <c r="AC56" s="512"/>
      <c r="AD56" s="69">
        <f>[1]Statistics!M136</f>
        <v>0</v>
      </c>
      <c r="AE56" s="512"/>
      <c r="AF56" s="47">
        <f>[1]Statistics!O136</f>
        <v>69</v>
      </c>
    </row>
    <row r="57" spans="2:32" ht="11.25" customHeight="1" x14ac:dyDescent="0.25">
      <c r="B57" s="512"/>
      <c r="C57" s="115" t="s">
        <v>67</v>
      </c>
      <c r="D57" s="36"/>
      <c r="E57" s="513"/>
      <c r="F57" s="116" t="s">
        <v>40</v>
      </c>
      <c r="G57" s="37"/>
      <c r="H57" s="37"/>
      <c r="I57" s="117" t="s">
        <v>68</v>
      </c>
      <c r="J57" s="39"/>
      <c r="K57" s="512"/>
      <c r="L57" s="68" t="s">
        <v>39</v>
      </c>
      <c r="M57" s="512"/>
      <c r="N57" s="69" t="s">
        <v>41</v>
      </c>
      <c r="O57" s="512"/>
      <c r="P57" s="47" t="s">
        <v>42</v>
      </c>
      <c r="R57" s="512" t="str">
        <f>[1]Statistics!A133</f>
        <v>Jack Relihan</v>
      </c>
      <c r="S57" s="65">
        <f>[1]Statistics!B133</f>
        <v>0</v>
      </c>
      <c r="T57" s="65">
        <f>[1]Statistics!C133</f>
        <v>3</v>
      </c>
      <c r="U57" s="66"/>
      <c r="V57" s="67">
        <f>[1]Statistics!E133</f>
        <v>0</v>
      </c>
      <c r="W57" s="67">
        <f>[1]Statistics!F133</f>
        <v>0</v>
      </c>
      <c r="X57" s="37"/>
      <c r="Y57" s="41">
        <f>[1]Statistics!H133</f>
        <v>0</v>
      </c>
      <c r="Z57" s="41">
        <f>[1]Statistics!I133</f>
        <v>0</v>
      </c>
      <c r="AA57" s="512"/>
      <c r="AB57" s="68">
        <f>[1]Statistics!K133</f>
        <v>74</v>
      </c>
      <c r="AC57" s="512"/>
      <c r="AD57" s="69">
        <f>[1]Statistics!M133</f>
        <v>2</v>
      </c>
      <c r="AE57" s="512"/>
      <c r="AF57" s="47">
        <f>[1]Statistics!O133</f>
        <v>-44</v>
      </c>
    </row>
    <row r="58" spans="2:32" ht="11.25" customHeight="1" x14ac:dyDescent="0.25">
      <c r="B58" s="240" t="s">
        <v>103</v>
      </c>
      <c r="C58" s="120" t="s">
        <v>43</v>
      </c>
      <c r="D58" s="120" t="s">
        <v>44</v>
      </c>
      <c r="E58" s="121"/>
      <c r="F58" s="63" t="s">
        <v>43</v>
      </c>
      <c r="G58" s="63" t="s">
        <v>44</v>
      </c>
      <c r="H58" s="37"/>
      <c r="I58" s="122" t="s">
        <v>43</v>
      </c>
      <c r="J58" s="122" t="s">
        <v>44</v>
      </c>
      <c r="K58" s="512"/>
      <c r="L58" s="62" t="s">
        <v>45</v>
      </c>
      <c r="M58" s="512"/>
      <c r="N58" s="123" t="s">
        <v>45</v>
      </c>
      <c r="O58" s="512"/>
      <c r="P58" s="124" t="s">
        <v>45</v>
      </c>
      <c r="R58" s="512"/>
      <c r="S58" s="512"/>
      <c r="T58" s="512"/>
      <c r="U58" s="512"/>
      <c r="V58" s="512"/>
      <c r="W58" s="512"/>
      <c r="X58" s="512"/>
      <c r="Y58" s="512"/>
      <c r="Z58" s="512"/>
      <c r="AA58" s="512"/>
      <c r="AB58" s="512"/>
      <c r="AC58" s="512"/>
      <c r="AD58" s="512"/>
      <c r="AE58" s="512"/>
      <c r="AF58" s="512"/>
    </row>
    <row r="59" spans="2:32" ht="11.25" customHeight="1" x14ac:dyDescent="0.25">
      <c r="B59" s="512" t="str">
        <f>[1]Statistics!A65</f>
        <v>Vishal Adusumilli</v>
      </c>
      <c r="C59" s="65">
        <f>[1]Statistics!B65</f>
        <v>3</v>
      </c>
      <c r="D59" s="65">
        <f>[1]Statistics!C65</f>
        <v>0</v>
      </c>
      <c r="E59" s="66"/>
      <c r="F59" s="67">
        <f>[1]Statistics!E65</f>
        <v>0</v>
      </c>
      <c r="G59" s="67">
        <f>[1]Statistics!F65</f>
        <v>0</v>
      </c>
      <c r="H59" s="37"/>
      <c r="I59" s="41">
        <f>[1]Statistics!H65</f>
        <v>0</v>
      </c>
      <c r="J59" s="41">
        <f>[1]Statistics!I65</f>
        <v>0</v>
      </c>
      <c r="K59" s="512"/>
      <c r="L59" s="68">
        <f>[1]Statistics!K65</f>
        <v>87</v>
      </c>
      <c r="M59" s="512"/>
      <c r="N59" s="69">
        <f>[1]Statistics!M65</f>
        <v>16</v>
      </c>
      <c r="O59" s="512"/>
      <c r="P59" s="47">
        <f>[1]Statistics!O65</f>
        <v>283</v>
      </c>
      <c r="R59" s="512"/>
      <c r="S59" s="512"/>
      <c r="T59" s="512"/>
      <c r="U59" s="512"/>
      <c r="V59" s="512"/>
      <c r="W59" s="512"/>
      <c r="X59" s="512"/>
      <c r="Y59" s="512"/>
      <c r="Z59" s="512"/>
      <c r="AA59" s="512"/>
      <c r="AB59" s="512"/>
      <c r="AC59" s="512"/>
      <c r="AD59" s="512"/>
      <c r="AE59" s="512"/>
      <c r="AF59" s="512"/>
    </row>
    <row r="60" spans="2:32" ht="11.25" customHeight="1" x14ac:dyDescent="0.25">
      <c r="B60" s="512" t="str">
        <f>[1]Statistics!A61</f>
        <v>Ben Groseclose</v>
      </c>
      <c r="C60" s="65">
        <f>[1]Statistics!B61</f>
        <v>2</v>
      </c>
      <c r="D60" s="65">
        <f>[1]Statistics!C61</f>
        <v>1</v>
      </c>
      <c r="E60" s="66"/>
      <c r="F60" s="67">
        <f>[1]Statistics!E61</f>
        <v>0</v>
      </c>
      <c r="G60" s="67">
        <f>[1]Statistics!F61</f>
        <v>0</v>
      </c>
      <c r="H60" s="37"/>
      <c r="I60" s="41">
        <f>[1]Statistics!H61</f>
        <v>0</v>
      </c>
      <c r="J60" s="41">
        <f>[1]Statistics!I61</f>
        <v>0</v>
      </c>
      <c r="K60" s="512"/>
      <c r="L60" s="68">
        <f>[1]Statistics!K61</f>
        <v>99</v>
      </c>
      <c r="M60" s="512"/>
      <c r="N60" s="69">
        <f>[1]Statistics!M61</f>
        <v>10</v>
      </c>
      <c r="O60" s="512"/>
      <c r="P60" s="47">
        <f>[1]Statistics!O61</f>
        <v>189</v>
      </c>
      <c r="Q60" s="510" t="s">
        <v>638</v>
      </c>
      <c r="R60" s="512" t="s">
        <v>639</v>
      </c>
      <c r="S60" s="512"/>
      <c r="T60" s="512"/>
      <c r="U60" s="512"/>
      <c r="V60" s="512"/>
      <c r="W60" s="512"/>
      <c r="X60" s="512"/>
      <c r="Y60" s="512"/>
      <c r="Z60" s="512"/>
      <c r="AA60" s="512"/>
      <c r="AB60" s="512"/>
      <c r="AC60" s="512"/>
      <c r="AD60" s="512"/>
      <c r="AE60" s="512"/>
      <c r="AF60" s="512"/>
    </row>
    <row r="61" spans="2:32" ht="11.25" customHeight="1" x14ac:dyDescent="0.25">
      <c r="B61" s="512" t="str">
        <f>[1]Statistics!A64</f>
        <v>Trevor Sites</v>
      </c>
      <c r="C61" s="65">
        <f>[1]Statistics!B64</f>
        <v>1</v>
      </c>
      <c r="D61" s="65">
        <f>[1]Statistics!C64</f>
        <v>2</v>
      </c>
      <c r="E61" s="66"/>
      <c r="F61" s="67">
        <f>[1]Statistics!E64</f>
        <v>0</v>
      </c>
      <c r="G61" s="67">
        <f>[1]Statistics!F64</f>
        <v>0</v>
      </c>
      <c r="H61" s="37"/>
      <c r="I61" s="41">
        <f>[1]Statistics!H64</f>
        <v>0</v>
      </c>
      <c r="J61" s="41">
        <f>[1]Statistics!I64</f>
        <v>0</v>
      </c>
      <c r="K61" s="512"/>
      <c r="L61" s="68">
        <f>[1]Statistics!K64</f>
        <v>63</v>
      </c>
      <c r="M61" s="512"/>
      <c r="N61" s="69">
        <f>[1]Statistics!M64</f>
        <v>7</v>
      </c>
      <c r="O61" s="512"/>
      <c r="P61" s="47">
        <f>[1]Statistics!O64</f>
        <v>50</v>
      </c>
      <c r="Q61" s="510" t="s">
        <v>640</v>
      </c>
      <c r="R61" s="512" t="s">
        <v>641</v>
      </c>
      <c r="S61" s="512"/>
      <c r="T61" s="512"/>
      <c r="U61" s="512"/>
      <c r="V61" s="512"/>
      <c r="W61" s="512"/>
      <c r="X61" s="512"/>
      <c r="Y61" s="512"/>
      <c r="Z61" s="512"/>
      <c r="AA61" s="512"/>
      <c r="AB61" s="512"/>
      <c r="AC61" s="512"/>
      <c r="AD61" s="512"/>
      <c r="AE61" s="512"/>
      <c r="AF61" s="512"/>
    </row>
    <row r="62" spans="2:32" ht="11.25" customHeight="1" x14ac:dyDescent="0.25">
      <c r="B62" s="512" t="str">
        <f>[1]Statistics!A63</f>
        <v>Trevor Dinsmore</v>
      </c>
      <c r="C62" s="65">
        <f>[1]Statistics!B63</f>
        <v>0</v>
      </c>
      <c r="D62" s="65">
        <f>[1]Statistics!C63</f>
        <v>2</v>
      </c>
      <c r="E62" s="66"/>
      <c r="F62" s="67">
        <f>[1]Statistics!E63</f>
        <v>0</v>
      </c>
      <c r="G62" s="67">
        <f>[1]Statistics!F63</f>
        <v>0</v>
      </c>
      <c r="H62" s="37"/>
      <c r="I62" s="41">
        <f>[1]Statistics!H63</f>
        <v>0</v>
      </c>
      <c r="J62" s="41">
        <f>[1]Statistics!I63</f>
        <v>0</v>
      </c>
      <c r="K62" s="512"/>
      <c r="L62" s="68">
        <f>[1]Statistics!K63</f>
        <v>58</v>
      </c>
      <c r="M62" s="512"/>
      <c r="N62" s="69">
        <f>[1]Statistics!M63</f>
        <v>7</v>
      </c>
      <c r="O62" s="512"/>
      <c r="P62" s="47">
        <f>[1]Statistics!O63</f>
        <v>75</v>
      </c>
      <c r="R62" s="512"/>
      <c r="S62" s="512"/>
      <c r="T62" s="512"/>
      <c r="U62" s="512"/>
      <c r="V62" s="512"/>
      <c r="W62" s="512"/>
      <c r="X62" s="512"/>
      <c r="Y62" s="512"/>
      <c r="Z62" s="512"/>
      <c r="AA62" s="512"/>
      <c r="AB62" s="512"/>
      <c r="AC62" s="512"/>
      <c r="AD62" s="512"/>
      <c r="AE62" s="512"/>
      <c r="AF62" s="512"/>
    </row>
    <row r="63" spans="2:32" ht="11.25" customHeight="1" x14ac:dyDescent="0.25">
      <c r="B63" s="512" t="str">
        <f>[1]Statistics!A62</f>
        <v>Dean Dinsmore</v>
      </c>
      <c r="C63" s="65">
        <f>[1]Statistics!B62</f>
        <v>0</v>
      </c>
      <c r="D63" s="65">
        <f>[1]Statistics!C62</f>
        <v>2</v>
      </c>
      <c r="E63" s="66"/>
      <c r="F63" s="67">
        <f>[1]Statistics!E62</f>
        <v>0</v>
      </c>
      <c r="G63" s="67">
        <f>[1]Statistics!F62</f>
        <v>0</v>
      </c>
      <c r="H63" s="37"/>
      <c r="I63" s="41">
        <f>[1]Statistics!H62</f>
        <v>0</v>
      </c>
      <c r="J63" s="41">
        <f>[1]Statistics!I62</f>
        <v>0</v>
      </c>
      <c r="K63" s="512"/>
      <c r="L63" s="68">
        <f>[1]Statistics!K62</f>
        <v>47</v>
      </c>
      <c r="M63" s="512"/>
      <c r="N63" s="69">
        <f>[1]Statistics!M62</f>
        <v>2</v>
      </c>
      <c r="O63" s="512"/>
      <c r="P63" s="47">
        <f>[1]Statistics!O62</f>
        <v>59</v>
      </c>
      <c r="R63" s="512"/>
      <c r="S63" s="512"/>
      <c r="T63" s="512"/>
      <c r="U63" s="512"/>
      <c r="V63" s="512"/>
      <c r="W63" s="512"/>
      <c r="X63" s="512"/>
      <c r="Y63" s="512"/>
      <c r="Z63" s="512"/>
      <c r="AA63" s="512"/>
      <c r="AB63" s="512"/>
      <c r="AC63" s="512"/>
      <c r="AD63" s="512"/>
      <c r="AE63" s="512"/>
      <c r="AF63" s="512"/>
    </row>
    <row r="64" spans="2:32" ht="11.25" customHeight="1" x14ac:dyDescent="0.25">
      <c r="R64" s="512"/>
      <c r="S64" s="65"/>
      <c r="T64" s="65"/>
      <c r="U64" s="66"/>
      <c r="V64" s="67"/>
      <c r="W64" s="67"/>
      <c r="X64" s="37"/>
      <c r="Y64" s="41"/>
      <c r="Z64" s="41"/>
      <c r="AA64" s="512"/>
      <c r="AB64" s="68"/>
      <c r="AC64" s="512"/>
      <c r="AD64" s="69"/>
      <c r="AE64" s="512"/>
      <c r="AF64" s="47"/>
    </row>
    <row r="65" spans="1:32" ht="11.25" customHeight="1" x14ac:dyDescent="0.25">
      <c r="B65" s="118" t="s">
        <v>28</v>
      </c>
      <c r="C65" s="115" t="s">
        <v>67</v>
      </c>
      <c r="D65" s="36"/>
      <c r="E65" s="513"/>
      <c r="F65" s="116" t="s">
        <v>40</v>
      </c>
      <c r="G65" s="37"/>
      <c r="H65" s="37"/>
      <c r="I65" s="117" t="s">
        <v>68</v>
      </c>
      <c r="J65" s="39"/>
      <c r="K65" s="512"/>
      <c r="L65" s="68" t="s">
        <v>39</v>
      </c>
      <c r="M65" s="512"/>
      <c r="N65" s="69" t="s">
        <v>41</v>
      </c>
      <c r="O65" s="512"/>
      <c r="P65" s="47" t="s">
        <v>42</v>
      </c>
      <c r="S65" s="136"/>
      <c r="T65" s="136"/>
      <c r="U65" s="137"/>
      <c r="V65" s="138"/>
      <c r="W65" s="138"/>
      <c r="X65" s="139"/>
      <c r="Y65" s="140"/>
      <c r="Z65" s="140"/>
      <c r="AB65" s="141"/>
    </row>
    <row r="66" spans="1:32" ht="11.25" customHeight="1" x14ac:dyDescent="0.25">
      <c r="B66" s="125" t="s">
        <v>93</v>
      </c>
      <c r="C66" s="120" t="s">
        <v>43</v>
      </c>
      <c r="D66" s="120" t="s">
        <v>44</v>
      </c>
      <c r="E66" s="121"/>
      <c r="F66" s="63" t="s">
        <v>43</v>
      </c>
      <c r="G66" s="63" t="s">
        <v>44</v>
      </c>
      <c r="H66" s="37"/>
      <c r="I66" s="122" t="s">
        <v>43</v>
      </c>
      <c r="J66" s="122" t="s">
        <v>44</v>
      </c>
      <c r="K66" s="512"/>
      <c r="L66" s="62" t="s">
        <v>45</v>
      </c>
      <c r="M66" s="512"/>
      <c r="N66" s="123" t="s">
        <v>45</v>
      </c>
      <c r="O66" s="512"/>
      <c r="P66" s="124" t="s">
        <v>45</v>
      </c>
      <c r="R66" s="512"/>
      <c r="S66" s="512"/>
      <c r="T66" s="512"/>
      <c r="U66" s="512"/>
      <c r="V66" s="512" t="s">
        <v>1</v>
      </c>
      <c r="W66" s="512"/>
      <c r="X66" s="512"/>
      <c r="Y66" s="512"/>
      <c r="Z66" s="512"/>
      <c r="AA66" s="512"/>
      <c r="AB66" s="512"/>
      <c r="AC66" s="512"/>
      <c r="AD66" s="512"/>
      <c r="AE66" s="512"/>
      <c r="AF66" s="512"/>
    </row>
    <row r="67" spans="1:32" ht="11.25" customHeight="1" x14ac:dyDescent="0.25">
      <c r="B67" s="512" t="str">
        <f>[1]Statistics!A69</f>
        <v>Jake Mercer</v>
      </c>
      <c r="C67" s="65">
        <f>[1]Statistics!B69</f>
        <v>1</v>
      </c>
      <c r="D67" s="65">
        <f>[1]Statistics!C69</f>
        <v>1</v>
      </c>
      <c r="E67" s="66"/>
      <c r="F67" s="67">
        <f>[1]Statistics!E69</f>
        <v>0</v>
      </c>
      <c r="G67" s="67">
        <f>[1]Statistics!F69</f>
        <v>0</v>
      </c>
      <c r="H67" s="37"/>
      <c r="I67" s="41">
        <f>[1]Statistics!H69</f>
        <v>0</v>
      </c>
      <c r="J67" s="41">
        <f>[1]Statistics!I69</f>
        <v>0</v>
      </c>
      <c r="K67" s="512"/>
      <c r="L67" s="68">
        <f>[1]Statistics!K69</f>
        <v>44</v>
      </c>
      <c r="M67" s="512"/>
      <c r="N67" s="69">
        <f>[1]Statistics!M69</f>
        <v>14</v>
      </c>
      <c r="O67" s="512"/>
      <c r="P67" s="47">
        <f>[1]Statistics!O69</f>
        <v>168</v>
      </c>
      <c r="R67" s="512"/>
      <c r="S67" s="512"/>
      <c r="T67" s="512"/>
      <c r="U67" s="512"/>
      <c r="V67" s="512"/>
      <c r="W67" s="512"/>
      <c r="X67" s="512"/>
      <c r="Y67" s="512"/>
      <c r="Z67" s="512"/>
      <c r="AA67" s="512"/>
      <c r="AB67" s="512"/>
      <c r="AC67" s="512"/>
      <c r="AD67" s="512"/>
      <c r="AE67" s="512"/>
      <c r="AF67" s="512"/>
    </row>
    <row r="68" spans="1:32" ht="11.25" customHeight="1" x14ac:dyDescent="0.25">
      <c r="B68" s="512" t="str">
        <f>[1]Statistics!A72</f>
        <v>TJ Stephens</v>
      </c>
      <c r="C68" s="65">
        <f>[1]Statistics!B72</f>
        <v>1</v>
      </c>
      <c r="D68" s="65">
        <f>[1]Statistics!C72</f>
        <v>1</v>
      </c>
      <c r="E68" s="66"/>
      <c r="F68" s="67">
        <f>[1]Statistics!E72</f>
        <v>0</v>
      </c>
      <c r="G68" s="67">
        <f>[1]Statistics!F72</f>
        <v>0</v>
      </c>
      <c r="H68" s="37"/>
      <c r="I68" s="41">
        <f>[1]Statistics!H72</f>
        <v>0</v>
      </c>
      <c r="J68" s="41">
        <f>[1]Statistics!I72</f>
        <v>0</v>
      </c>
      <c r="K68" s="512"/>
      <c r="L68" s="68">
        <f>[1]Statistics!K72</f>
        <v>32</v>
      </c>
      <c r="M68" s="512"/>
      <c r="N68" s="69">
        <f>[1]Statistics!M72</f>
        <v>17</v>
      </c>
      <c r="O68" s="512"/>
      <c r="P68" s="47">
        <f>[1]Statistics!O72</f>
        <v>159</v>
      </c>
      <c r="R68" s="512"/>
      <c r="S68" s="512"/>
      <c r="T68" s="512"/>
      <c r="U68" s="512"/>
      <c r="V68" s="512"/>
      <c r="W68" s="512"/>
      <c r="X68" s="512"/>
      <c r="Y68" s="512"/>
      <c r="Z68" s="512"/>
      <c r="AA68" s="512"/>
      <c r="AB68" s="512"/>
      <c r="AC68" s="512"/>
      <c r="AD68" s="512"/>
      <c r="AE68" s="512"/>
      <c r="AF68" s="512"/>
    </row>
    <row r="69" spans="1:32" ht="11.25" customHeight="1" x14ac:dyDescent="0.25">
      <c r="B69" s="512" t="str">
        <f>[1]Statistics!A71</f>
        <v>Noah Bieniek</v>
      </c>
      <c r="C69" s="65">
        <f>[1]Statistics!B71</f>
        <v>1</v>
      </c>
      <c r="D69" s="65">
        <f>[1]Statistics!C71</f>
        <v>2</v>
      </c>
      <c r="E69" s="66"/>
      <c r="F69" s="67">
        <f>[1]Statistics!E71</f>
        <v>0</v>
      </c>
      <c r="G69" s="67">
        <f>[1]Statistics!F71</f>
        <v>0</v>
      </c>
      <c r="H69" s="37"/>
      <c r="I69" s="41">
        <f>[1]Statistics!H71</f>
        <v>0</v>
      </c>
      <c r="J69" s="41">
        <f>[1]Statistics!I71</f>
        <v>0</v>
      </c>
      <c r="K69" s="512"/>
      <c r="L69" s="68">
        <f>[1]Statistics!K71</f>
        <v>89</v>
      </c>
      <c r="M69" s="512"/>
      <c r="N69" s="69">
        <f>[1]Statistics!M71</f>
        <v>24</v>
      </c>
      <c r="O69" s="512"/>
      <c r="P69" s="47">
        <f>[1]Statistics!O71</f>
        <v>93</v>
      </c>
      <c r="R69" s="512"/>
      <c r="S69" s="512"/>
      <c r="T69" s="512"/>
      <c r="U69" s="512"/>
      <c r="V69" s="512"/>
      <c r="W69" s="512"/>
      <c r="X69" s="512"/>
      <c r="Y69" s="512"/>
      <c r="Z69" s="512"/>
      <c r="AA69" s="512"/>
      <c r="AB69" s="512"/>
      <c r="AC69" s="512"/>
      <c r="AD69" s="512"/>
      <c r="AE69" s="512"/>
      <c r="AF69" s="512"/>
    </row>
    <row r="70" spans="1:32" ht="11.25" customHeight="1" x14ac:dyDescent="0.25">
      <c r="B70" s="512" t="str">
        <f>[1]Statistics!A73</f>
        <v>Trey Staunch</v>
      </c>
      <c r="C70" s="65">
        <f>[1]Statistics!B73</f>
        <v>1</v>
      </c>
      <c r="D70" s="65">
        <f>[1]Statistics!C73</f>
        <v>2</v>
      </c>
      <c r="E70" s="66"/>
      <c r="F70" s="67">
        <f>[1]Statistics!E73</f>
        <v>0</v>
      </c>
      <c r="G70" s="67">
        <f>[1]Statistics!F73</f>
        <v>0</v>
      </c>
      <c r="H70" s="37"/>
      <c r="I70" s="41">
        <f>[1]Statistics!H73</f>
        <v>0</v>
      </c>
      <c r="J70" s="41">
        <f>[1]Statistics!I73</f>
        <v>0</v>
      </c>
      <c r="K70" s="512"/>
      <c r="L70" s="68">
        <f>[1]Statistics!K73</f>
        <v>82</v>
      </c>
      <c r="M70" s="512"/>
      <c r="N70" s="69">
        <f>[1]Statistics!M73</f>
        <v>16</v>
      </c>
      <c r="O70" s="512"/>
      <c r="P70" s="47">
        <f>[1]Statistics!O73</f>
        <v>78</v>
      </c>
      <c r="R70" s="512"/>
      <c r="S70" s="512"/>
      <c r="T70" s="512"/>
      <c r="U70" s="512"/>
      <c r="V70" s="512"/>
      <c r="W70" s="512"/>
      <c r="X70" s="512"/>
      <c r="Y70" s="512"/>
      <c r="Z70" s="512"/>
      <c r="AA70" s="512"/>
      <c r="AB70" s="512"/>
      <c r="AC70" s="512"/>
      <c r="AD70" s="512"/>
      <c r="AE70" s="512"/>
      <c r="AF70" s="512"/>
    </row>
    <row r="71" spans="1:32" ht="11.25" customHeight="1" x14ac:dyDescent="0.25">
      <c r="B71" s="512" t="str">
        <f>[1]Statistics!A70</f>
        <v>Nick Detz</v>
      </c>
      <c r="C71" s="65">
        <f>[1]Statistics!B70</f>
        <v>0</v>
      </c>
      <c r="D71" s="65">
        <f>[1]Statistics!C70</f>
        <v>3</v>
      </c>
      <c r="E71" s="66"/>
      <c r="F71" s="67">
        <f>[1]Statistics!E70</f>
        <v>0</v>
      </c>
      <c r="G71" s="67">
        <f>[1]Statistics!F70</f>
        <v>0</v>
      </c>
      <c r="H71" s="37"/>
      <c r="I71" s="41">
        <f>[1]Statistics!H70</f>
        <v>0</v>
      </c>
      <c r="J71" s="41">
        <f>[1]Statistics!I70</f>
        <v>0</v>
      </c>
      <c r="K71" s="512"/>
      <c r="L71" s="68">
        <f>[1]Statistics!K70</f>
        <v>78</v>
      </c>
      <c r="M71" s="512"/>
      <c r="N71" s="69">
        <f>[1]Statistics!M70</f>
        <v>3</v>
      </c>
      <c r="O71" s="512"/>
      <c r="P71" s="47">
        <f>[1]Statistics!O70</f>
        <v>-39</v>
      </c>
      <c r="AD71" s="51"/>
      <c r="AF71" s="51"/>
    </row>
    <row r="72" spans="1:32" ht="11.25" customHeight="1" x14ac:dyDescent="0.25">
      <c r="B72" s="512"/>
      <c r="C72" s="65"/>
      <c r="D72" s="65"/>
      <c r="E72" s="66"/>
      <c r="F72" s="67"/>
      <c r="G72" s="67"/>
      <c r="H72" s="37"/>
      <c r="I72" s="40"/>
      <c r="J72" s="40"/>
      <c r="K72" s="512"/>
      <c r="L72" s="68"/>
      <c r="M72" s="512"/>
      <c r="N72" s="69"/>
      <c r="O72" s="512"/>
      <c r="P72" s="47"/>
      <c r="AD72" s="51"/>
      <c r="AF72" s="51"/>
    </row>
    <row r="73" spans="1:32" s="51" customFormat="1" ht="11.25" customHeight="1" x14ac:dyDescent="0.25">
      <c r="A73" s="511"/>
      <c r="B73" s="512"/>
      <c r="C73" s="115" t="s">
        <v>67</v>
      </c>
      <c r="D73" s="36"/>
      <c r="E73" s="513"/>
      <c r="F73" s="116" t="s">
        <v>40</v>
      </c>
      <c r="G73" s="37"/>
      <c r="H73" s="37"/>
      <c r="I73" s="117" t="s">
        <v>68</v>
      </c>
      <c r="J73" s="39"/>
      <c r="K73" s="512"/>
      <c r="L73" s="68" t="s">
        <v>39</v>
      </c>
      <c r="M73" s="512"/>
      <c r="N73" s="69" t="s">
        <v>41</v>
      </c>
      <c r="O73" s="512"/>
      <c r="P73" s="47" t="s">
        <v>42</v>
      </c>
      <c r="Q73" s="511"/>
    </row>
    <row r="74" spans="1:32" s="51" customFormat="1" ht="11.25" customHeight="1" x14ac:dyDescent="0.25">
      <c r="A74" s="511"/>
      <c r="B74" s="238" t="s">
        <v>95</v>
      </c>
      <c r="C74" s="120" t="s">
        <v>43</v>
      </c>
      <c r="D74" s="120" t="s">
        <v>44</v>
      </c>
      <c r="E74" s="121"/>
      <c r="F74" s="63" t="s">
        <v>43</v>
      </c>
      <c r="G74" s="63" t="s">
        <v>44</v>
      </c>
      <c r="H74" s="37"/>
      <c r="I74" s="122" t="s">
        <v>43</v>
      </c>
      <c r="J74" s="122" t="s">
        <v>44</v>
      </c>
      <c r="K74" s="512"/>
      <c r="L74" s="62" t="s">
        <v>45</v>
      </c>
      <c r="M74" s="512"/>
      <c r="N74" s="123" t="s">
        <v>45</v>
      </c>
      <c r="O74" s="512"/>
      <c r="P74" s="124" t="s">
        <v>45</v>
      </c>
      <c r="Q74" s="511"/>
    </row>
    <row r="75" spans="1:32" s="51" customFormat="1" ht="11.25" customHeight="1" x14ac:dyDescent="0.25">
      <c r="A75" s="511"/>
      <c r="B75" s="512" t="str">
        <f>[1]Statistics!A79</f>
        <v>Luke Bobby</v>
      </c>
      <c r="C75" s="65">
        <f>[1]Statistics!B79</f>
        <v>2</v>
      </c>
      <c r="D75" s="65">
        <f>[1]Statistics!C79</f>
        <v>0</v>
      </c>
      <c r="E75" s="66"/>
      <c r="F75" s="67">
        <f>[1]Statistics!E79</f>
        <v>0</v>
      </c>
      <c r="G75" s="67">
        <f>[1]Statistics!F79</f>
        <v>0</v>
      </c>
      <c r="H75" s="37"/>
      <c r="I75" s="41">
        <f>[1]Statistics!H79</f>
        <v>0</v>
      </c>
      <c r="J75" s="41">
        <f>[1]Statistics!I79</f>
        <v>0</v>
      </c>
      <c r="K75" s="512"/>
      <c r="L75" s="68">
        <f>[1]Statistics!K79</f>
        <v>64</v>
      </c>
      <c r="M75" s="512"/>
      <c r="N75" s="69">
        <f>[1]Statistics!M79</f>
        <v>9</v>
      </c>
      <c r="O75" s="512"/>
      <c r="P75" s="47">
        <f>[1]Statistics!O79</f>
        <v>283</v>
      </c>
      <c r="Q75" s="511"/>
    </row>
    <row r="76" spans="1:32" s="51" customFormat="1" ht="11.25" customHeight="1" x14ac:dyDescent="0.25">
      <c r="A76" s="511"/>
      <c r="B76" s="512" t="str">
        <f>[1]Statistics!A80</f>
        <v>Mark Spruill</v>
      </c>
      <c r="C76" s="65">
        <f>[1]Statistics!B80</f>
        <v>2</v>
      </c>
      <c r="D76" s="65">
        <f>[1]Statistics!C80</f>
        <v>0</v>
      </c>
      <c r="E76" s="66"/>
      <c r="F76" s="67">
        <f>[1]Statistics!E80</f>
        <v>0</v>
      </c>
      <c r="G76" s="67">
        <f>[1]Statistics!F80</f>
        <v>0</v>
      </c>
      <c r="H76" s="37"/>
      <c r="I76" s="41">
        <f>[1]Statistics!H80</f>
        <v>0</v>
      </c>
      <c r="J76" s="41">
        <f>[1]Statistics!I80</f>
        <v>0</v>
      </c>
      <c r="K76" s="512"/>
      <c r="L76" s="68">
        <f>[1]Statistics!K80</f>
        <v>64</v>
      </c>
      <c r="M76" s="512"/>
      <c r="N76" s="69">
        <f>[1]Statistics!M80</f>
        <v>0</v>
      </c>
      <c r="O76" s="512"/>
      <c r="P76" s="47">
        <f>[1]Statistics!O80</f>
        <v>274</v>
      </c>
      <c r="Q76" s="511"/>
    </row>
    <row r="77" spans="1:32" s="51" customFormat="1" ht="11.25" customHeight="1" x14ac:dyDescent="0.25">
      <c r="A77" s="511"/>
      <c r="B77" s="512" t="str">
        <f>[1]Statistics!A77</f>
        <v>Alex Topor</v>
      </c>
      <c r="C77" s="65">
        <f>[1]Statistics!B77</f>
        <v>2</v>
      </c>
      <c r="D77" s="65">
        <f>[1]Statistics!C77</f>
        <v>1</v>
      </c>
      <c r="E77" s="66"/>
      <c r="F77" s="67">
        <f>[1]Statistics!E77</f>
        <v>0</v>
      </c>
      <c r="G77" s="67">
        <f>[1]Statistics!F77</f>
        <v>0</v>
      </c>
      <c r="H77" s="37"/>
      <c r="I77" s="41">
        <f>[1]Statistics!H77</f>
        <v>0</v>
      </c>
      <c r="J77" s="41">
        <f>[1]Statistics!I77</f>
        <v>0</v>
      </c>
      <c r="K77" s="512"/>
      <c r="L77" s="68">
        <f>[1]Statistics!K77</f>
        <v>62</v>
      </c>
      <c r="M77" s="512"/>
      <c r="N77" s="69">
        <f>[1]Statistics!M77</f>
        <v>3</v>
      </c>
      <c r="O77" s="512"/>
      <c r="P77" s="47">
        <f>[1]Statistics!O77</f>
        <v>145</v>
      </c>
      <c r="Q77" s="511"/>
    </row>
    <row r="78" spans="1:32" s="51" customFormat="1" ht="11.25" customHeight="1" x14ac:dyDescent="0.25">
      <c r="A78" s="511"/>
      <c r="B78" s="512" t="str">
        <f>[1]Statistics!A78</f>
        <v>Forrest Works</v>
      </c>
      <c r="C78" s="65">
        <f>[1]Statistics!B78</f>
        <v>1</v>
      </c>
      <c r="D78" s="65">
        <f>[1]Statistics!C78</f>
        <v>2</v>
      </c>
      <c r="E78" s="66"/>
      <c r="F78" s="67">
        <f>[1]Statistics!E78</f>
        <v>0</v>
      </c>
      <c r="G78" s="67">
        <f>[1]Statistics!F78</f>
        <v>0</v>
      </c>
      <c r="H78" s="37"/>
      <c r="I78" s="41">
        <f>[1]Statistics!H78</f>
        <v>0</v>
      </c>
      <c r="J78" s="41">
        <f>[1]Statistics!I78</f>
        <v>0</v>
      </c>
      <c r="K78" s="512"/>
      <c r="L78" s="68">
        <f>[1]Statistics!K78</f>
        <v>104</v>
      </c>
      <c r="M78" s="512"/>
      <c r="N78" s="69">
        <f>[1]Statistics!M78</f>
        <v>32</v>
      </c>
      <c r="O78" s="512"/>
      <c r="P78" s="47">
        <f>[1]Statistics!O78</f>
        <v>116</v>
      </c>
      <c r="Q78" s="511"/>
    </row>
    <row r="79" spans="1:32" s="51" customFormat="1" ht="11.25" customHeight="1" x14ac:dyDescent="0.25">
      <c r="A79" s="511"/>
      <c r="B79" s="512" t="str">
        <f>[1]Statistics!A81</f>
        <v>Nathan Munsee</v>
      </c>
      <c r="C79" s="65">
        <f>[1]Statistics!B81</f>
        <v>1</v>
      </c>
      <c r="D79" s="65">
        <f>[1]Statistics!C81</f>
        <v>2</v>
      </c>
      <c r="E79" s="66"/>
      <c r="F79" s="67">
        <f>[1]Statistics!E81</f>
        <v>0</v>
      </c>
      <c r="G79" s="67">
        <f>[1]Statistics!F81</f>
        <v>0</v>
      </c>
      <c r="H79" s="37"/>
      <c r="I79" s="41">
        <f>[1]Statistics!H81</f>
        <v>0</v>
      </c>
      <c r="J79" s="41">
        <f>[1]Statistics!I81</f>
        <v>0</v>
      </c>
      <c r="K79" s="512"/>
      <c r="L79" s="68">
        <f>[1]Statistics!K81</f>
        <v>91</v>
      </c>
      <c r="M79" s="512"/>
      <c r="N79" s="69">
        <f>[1]Statistics!M81</f>
        <v>12</v>
      </c>
      <c r="O79" s="512"/>
      <c r="P79" s="47">
        <f>[1]Statistics!O81</f>
        <v>83</v>
      </c>
      <c r="Q79" s="511"/>
    </row>
    <row r="80" spans="1:32" s="51" customFormat="1" ht="11.25" customHeight="1" x14ac:dyDescent="0.25">
      <c r="A80" s="511"/>
      <c r="N80" s="48"/>
      <c r="P80" s="46"/>
      <c r="Q80" s="511"/>
    </row>
    <row r="81" spans="1:32" s="51" customFormat="1" ht="11.25" customHeight="1" x14ac:dyDescent="0.25">
      <c r="N81" s="48"/>
      <c r="P81" s="46"/>
      <c r="Q81" s="511"/>
    </row>
    <row r="82" spans="1:32" s="51" customFormat="1" ht="11.25" customHeight="1" x14ac:dyDescent="0.25">
      <c r="N82" s="48"/>
      <c r="P82" s="46"/>
      <c r="Q82" s="511"/>
    </row>
    <row r="83" spans="1:32" s="51" customFormat="1" ht="11.25" customHeight="1" x14ac:dyDescent="0.25">
      <c r="A83" s="511"/>
      <c r="N83" s="48"/>
      <c r="P83" s="46"/>
      <c r="Q83" s="511"/>
    </row>
    <row r="84" spans="1:32" s="51" customFormat="1" ht="11.25" customHeight="1" x14ac:dyDescent="0.25">
      <c r="A84" s="511"/>
      <c r="N84" s="48"/>
      <c r="P84" s="46"/>
      <c r="Q84" s="511"/>
    </row>
    <row r="85" spans="1:32" s="51" customFormat="1" ht="11.25" customHeight="1" x14ac:dyDescent="0.25">
      <c r="A85" s="511"/>
      <c r="N85" s="48"/>
      <c r="P85" s="46"/>
      <c r="Q85" s="511"/>
      <c r="R85" s="512"/>
      <c r="S85" s="65"/>
      <c r="T85" s="65"/>
      <c r="U85" s="66"/>
      <c r="V85" s="67"/>
      <c r="W85" s="67"/>
      <c r="X85" s="37"/>
      <c r="Y85" s="41"/>
      <c r="Z85" s="41"/>
      <c r="AA85" s="512"/>
      <c r="AB85" s="68"/>
      <c r="AC85" s="512"/>
      <c r="AD85" s="69"/>
      <c r="AE85" s="512"/>
      <c r="AF85" s="47"/>
    </row>
    <row r="86" spans="1:32" s="51" customFormat="1" ht="11.25" customHeight="1" x14ac:dyDescent="0.25">
      <c r="A86" s="511"/>
      <c r="N86" s="48"/>
      <c r="P86" s="46"/>
      <c r="Q86" s="511"/>
    </row>
    <row r="87" spans="1:32" s="51" customFormat="1" ht="11.25" customHeight="1" x14ac:dyDescent="0.25">
      <c r="A87" s="511"/>
      <c r="N87" s="48"/>
      <c r="P87" s="46"/>
      <c r="Q87" s="511"/>
    </row>
    <row r="88" spans="1:32" s="51" customFormat="1" ht="11.25" customHeight="1" x14ac:dyDescent="0.25">
      <c r="A88" s="511"/>
      <c r="N88" s="48"/>
      <c r="P88" s="46"/>
      <c r="Q88" s="511"/>
    </row>
    <row r="89" spans="1:32" s="51" customFormat="1" ht="11.25" customHeight="1" x14ac:dyDescent="0.25">
      <c r="A89" s="511"/>
      <c r="N89" s="48"/>
      <c r="P89" s="46"/>
      <c r="Q89" s="511"/>
    </row>
    <row r="90" spans="1:32" s="51" customFormat="1" ht="11.25" customHeight="1" x14ac:dyDescent="0.25">
      <c r="A90" s="511"/>
      <c r="N90" s="48"/>
      <c r="P90" s="46"/>
      <c r="Q90" s="511"/>
    </row>
    <row r="91" spans="1:32" s="51" customFormat="1" ht="11.25" customHeight="1" x14ac:dyDescent="0.25">
      <c r="A91" s="511"/>
      <c r="N91" s="48"/>
      <c r="P91" s="46"/>
      <c r="Q91" s="511"/>
    </row>
    <row r="92" spans="1:32" s="51" customFormat="1" ht="11.25" customHeight="1" x14ac:dyDescent="0.25">
      <c r="A92" s="511"/>
      <c r="N92" s="48"/>
      <c r="P92" s="46"/>
      <c r="Q92" s="511"/>
    </row>
    <row r="93" spans="1:32" s="51" customFormat="1" ht="11.25" customHeight="1" x14ac:dyDescent="0.25">
      <c r="A93" s="511"/>
      <c r="N93" s="48"/>
      <c r="P93" s="46"/>
      <c r="Q93" s="511"/>
    </row>
    <row r="94" spans="1:32" s="51" customFormat="1" ht="11.25" customHeight="1" x14ac:dyDescent="0.25">
      <c r="A94" s="511"/>
      <c r="N94" s="48"/>
      <c r="P94" s="46"/>
      <c r="Q94" s="511"/>
    </row>
    <row r="95" spans="1:32" s="51" customFormat="1" ht="11.25" customHeight="1" x14ac:dyDescent="0.25">
      <c r="A95" s="511"/>
      <c r="N95" s="48"/>
      <c r="P95" s="46"/>
      <c r="Q95" s="511"/>
    </row>
    <row r="96" spans="1:32" s="51" customFormat="1" ht="11.25" customHeight="1" x14ac:dyDescent="0.25">
      <c r="A96" s="511"/>
      <c r="N96" s="48"/>
      <c r="P96" s="46"/>
      <c r="Q96" s="511"/>
    </row>
    <row r="97" spans="1:32" s="51" customFormat="1" ht="11.25" customHeight="1" x14ac:dyDescent="0.25">
      <c r="A97" s="511"/>
      <c r="N97" s="48"/>
      <c r="P97" s="46"/>
      <c r="Q97" s="511"/>
    </row>
    <row r="98" spans="1:32" s="51" customFormat="1" ht="11.25" customHeight="1" x14ac:dyDescent="0.25">
      <c r="A98" s="511"/>
      <c r="N98" s="48"/>
      <c r="P98" s="46"/>
      <c r="Q98" s="511"/>
    </row>
    <row r="99" spans="1:32" s="51" customFormat="1" ht="11.25" customHeight="1" x14ac:dyDescent="0.25">
      <c r="A99" s="511"/>
      <c r="N99" s="48"/>
      <c r="P99" s="46"/>
      <c r="Q99" s="511"/>
    </row>
    <row r="100" spans="1:32" s="51" customFormat="1" ht="11.25" customHeight="1" x14ac:dyDescent="0.25">
      <c r="A100" s="511"/>
      <c r="N100" s="48"/>
      <c r="P100" s="46"/>
      <c r="Q100" s="511"/>
    </row>
    <row r="101" spans="1:32" s="51" customFormat="1" ht="11.25" customHeight="1" x14ac:dyDescent="0.25">
      <c r="A101" s="511"/>
      <c r="N101" s="48"/>
      <c r="P101" s="46"/>
      <c r="Q101" s="511"/>
    </row>
    <row r="102" spans="1:32" s="51" customFormat="1" ht="11.25" customHeight="1" x14ac:dyDescent="0.25">
      <c r="A102" s="511"/>
      <c r="N102" s="48"/>
      <c r="P102" s="46"/>
      <c r="Q102" s="511"/>
    </row>
    <row r="103" spans="1:32" s="51" customFormat="1" ht="11.25" customHeight="1" x14ac:dyDescent="0.25">
      <c r="A103" s="511"/>
      <c r="N103" s="48"/>
      <c r="P103" s="46"/>
      <c r="Q103" s="511"/>
    </row>
    <row r="104" spans="1:32" s="51" customFormat="1" ht="11.25" customHeight="1" x14ac:dyDescent="0.25">
      <c r="A104" s="511"/>
      <c r="N104" s="48"/>
      <c r="P104" s="46"/>
      <c r="Q104" s="511"/>
    </row>
    <row r="105" spans="1:32" s="51" customFormat="1" ht="11.25" customHeight="1" x14ac:dyDescent="0.25">
      <c r="A105" s="511"/>
      <c r="N105" s="48"/>
      <c r="P105" s="46"/>
      <c r="Q105" s="511"/>
      <c r="S105" s="143"/>
      <c r="T105" s="144"/>
      <c r="U105" s="145"/>
      <c r="V105" s="146"/>
      <c r="W105" s="139"/>
      <c r="X105" s="139"/>
      <c r="Y105" s="147"/>
      <c r="Z105" s="148"/>
      <c r="AB105" s="141"/>
      <c r="AC105" s="141"/>
      <c r="AD105" s="48"/>
      <c r="AF105" s="46"/>
    </row>
    <row r="106" spans="1:32" s="51" customFormat="1" ht="11.25" customHeight="1" x14ac:dyDescent="0.25">
      <c r="A106" s="511"/>
      <c r="N106" s="48"/>
      <c r="P106" s="46"/>
      <c r="Q106" s="511"/>
      <c r="R106" s="241"/>
      <c r="S106" s="149"/>
      <c r="T106" s="149"/>
      <c r="U106" s="150"/>
      <c r="V106" s="151"/>
      <c r="W106" s="151"/>
      <c r="X106" s="139"/>
      <c r="Y106" s="152"/>
      <c r="Z106" s="152"/>
      <c r="AB106" s="153"/>
      <c r="AD106" s="154"/>
      <c r="AF106" s="155"/>
    </row>
    <row r="107" spans="1:32" s="51" customFormat="1" ht="11.25" customHeight="1" x14ac:dyDescent="0.25">
      <c r="A107" s="511"/>
      <c r="N107" s="48"/>
      <c r="P107" s="46"/>
      <c r="Q107" s="511"/>
      <c r="S107" s="136"/>
      <c r="T107" s="136"/>
      <c r="U107" s="137"/>
      <c r="V107" s="138"/>
      <c r="W107" s="138"/>
      <c r="X107" s="139"/>
      <c r="Y107" s="140"/>
      <c r="Z107" s="140"/>
      <c r="AB107" s="141"/>
      <c r="AD107" s="48"/>
      <c r="AF107" s="46"/>
    </row>
    <row r="108" spans="1:32" s="51" customFormat="1" ht="11.25" customHeight="1" x14ac:dyDescent="0.25">
      <c r="A108" s="511"/>
      <c r="N108" s="48"/>
      <c r="P108" s="46"/>
      <c r="Q108" s="511"/>
      <c r="S108" s="136"/>
      <c r="T108" s="136"/>
      <c r="U108" s="137"/>
      <c r="V108" s="138"/>
      <c r="W108" s="138"/>
      <c r="X108" s="139"/>
      <c r="Y108" s="140"/>
      <c r="Z108" s="140"/>
      <c r="AB108" s="141"/>
      <c r="AD108" s="48"/>
      <c r="AF108" s="46"/>
    </row>
    <row r="109" spans="1:32" s="51" customFormat="1" ht="11.25" customHeight="1" x14ac:dyDescent="0.25">
      <c r="A109" s="511"/>
      <c r="N109" s="48"/>
      <c r="P109" s="46"/>
      <c r="Q109" s="511"/>
      <c r="S109" s="136"/>
      <c r="T109" s="136"/>
      <c r="U109" s="137"/>
      <c r="V109" s="138"/>
      <c r="W109" s="138"/>
      <c r="X109" s="139"/>
      <c r="Y109" s="140"/>
      <c r="Z109" s="140"/>
      <c r="AB109" s="141"/>
      <c r="AD109" s="48"/>
      <c r="AF109" s="46"/>
    </row>
    <row r="110" spans="1:32" s="51" customFormat="1" ht="11.25" customHeight="1" x14ac:dyDescent="0.25">
      <c r="A110" s="511"/>
      <c r="N110" s="48"/>
      <c r="P110" s="46"/>
      <c r="Q110" s="511"/>
      <c r="S110" s="136"/>
      <c r="T110" s="136"/>
      <c r="U110" s="137"/>
      <c r="V110" s="138"/>
      <c r="W110" s="138"/>
      <c r="X110" s="139"/>
      <c r="Y110" s="140"/>
      <c r="Z110" s="140"/>
      <c r="AB110" s="141"/>
      <c r="AD110" s="48"/>
      <c r="AF110" s="46"/>
    </row>
    <row r="111" spans="1:32" s="51" customFormat="1" ht="11.25" customHeight="1" x14ac:dyDescent="0.25">
      <c r="A111" s="511"/>
      <c r="N111" s="48"/>
      <c r="P111" s="46"/>
      <c r="Q111" s="511"/>
      <c r="S111" s="136"/>
      <c r="T111" s="136"/>
      <c r="U111" s="137"/>
      <c r="V111" s="138"/>
      <c r="W111" s="138"/>
      <c r="X111" s="139"/>
      <c r="Y111" s="140"/>
      <c r="Z111" s="140"/>
      <c r="AB111" s="141"/>
      <c r="AD111" s="48"/>
      <c r="AF111" s="46"/>
    </row>
    <row r="112" spans="1:32" s="51" customFormat="1" ht="11.25" customHeight="1" x14ac:dyDescent="0.25">
      <c r="A112" s="511"/>
      <c r="N112" s="48"/>
      <c r="P112" s="46"/>
      <c r="Q112" s="511"/>
      <c r="S112" s="136"/>
      <c r="T112" s="136"/>
      <c r="U112" s="137"/>
      <c r="V112" s="138"/>
      <c r="W112" s="138"/>
      <c r="X112" s="139"/>
      <c r="Y112" s="140"/>
      <c r="Z112" s="140"/>
      <c r="AB112" s="141"/>
      <c r="AD112" s="48"/>
      <c r="AF112" s="46"/>
    </row>
    <row r="113" spans="1:32" s="51" customFormat="1" ht="11.25" customHeight="1" x14ac:dyDescent="0.25">
      <c r="A113" s="511"/>
      <c r="N113" s="48"/>
      <c r="P113" s="46"/>
      <c r="Q113" s="511"/>
      <c r="S113" s="136"/>
      <c r="T113" s="136"/>
      <c r="U113" s="137"/>
      <c r="V113" s="138"/>
      <c r="W113" s="138"/>
      <c r="X113" s="139"/>
      <c r="Y113" s="140"/>
      <c r="Z113" s="140"/>
      <c r="AB113" s="141"/>
      <c r="AD113" s="48"/>
      <c r="AF113" s="46"/>
    </row>
    <row r="114" spans="1:32" s="51" customFormat="1" ht="11.25" customHeight="1" x14ac:dyDescent="0.25">
      <c r="A114" s="511"/>
      <c r="N114" s="48"/>
      <c r="P114" s="46"/>
      <c r="Q114" s="511"/>
      <c r="S114" s="136"/>
      <c r="T114" s="136"/>
      <c r="U114" s="137"/>
      <c r="V114" s="138"/>
      <c r="W114" s="138"/>
      <c r="X114" s="139"/>
      <c r="Y114" s="140"/>
      <c r="Z114" s="140"/>
      <c r="AB114" s="141"/>
      <c r="AD114" s="48"/>
      <c r="AF114" s="46"/>
    </row>
    <row r="115" spans="1:32" s="51" customFormat="1" ht="11.25" customHeight="1" x14ac:dyDescent="0.25">
      <c r="A115" s="511"/>
      <c r="N115" s="48"/>
      <c r="P115" s="46"/>
      <c r="Q115" s="511"/>
      <c r="S115" s="143"/>
      <c r="T115" s="144"/>
      <c r="U115" s="145"/>
      <c r="V115" s="146"/>
      <c r="W115" s="139"/>
      <c r="X115" s="139"/>
      <c r="Y115" s="147"/>
      <c r="Z115" s="148"/>
      <c r="AB115" s="141"/>
      <c r="AD115" s="48"/>
      <c r="AF115" s="46"/>
    </row>
    <row r="116" spans="1:32" s="51" customFormat="1" ht="11.25" customHeight="1" x14ac:dyDescent="0.25">
      <c r="A116" s="511"/>
      <c r="N116" s="48"/>
      <c r="P116" s="46"/>
      <c r="Q116" s="511"/>
      <c r="R116" s="242"/>
      <c r="S116" s="149"/>
      <c r="T116" s="149"/>
      <c r="U116" s="150"/>
      <c r="V116" s="151"/>
      <c r="W116" s="151"/>
      <c r="X116" s="139"/>
      <c r="Y116" s="152"/>
      <c r="Z116" s="152"/>
      <c r="AB116" s="153"/>
      <c r="AD116" s="154"/>
      <c r="AF116" s="155"/>
    </row>
    <row r="117" spans="1:32" s="51" customFormat="1" ht="11.25" customHeight="1" x14ac:dyDescent="0.25">
      <c r="A117" s="511"/>
      <c r="N117" s="48"/>
      <c r="P117" s="46"/>
      <c r="Q117" s="511"/>
      <c r="S117" s="136"/>
      <c r="T117" s="136"/>
      <c r="U117" s="137"/>
      <c r="V117" s="138"/>
      <c r="W117" s="138"/>
      <c r="X117" s="139"/>
      <c r="Y117" s="140"/>
      <c r="Z117" s="140"/>
      <c r="AB117" s="141"/>
      <c r="AD117" s="48"/>
      <c r="AF117" s="46"/>
    </row>
    <row r="118" spans="1:32" s="51" customFormat="1" ht="11.25" customHeight="1" x14ac:dyDescent="0.25">
      <c r="A118" s="511"/>
      <c r="N118" s="48"/>
      <c r="P118" s="46"/>
      <c r="Q118" s="511"/>
      <c r="S118" s="136"/>
      <c r="T118" s="136"/>
      <c r="U118" s="137"/>
      <c r="V118" s="138"/>
      <c r="W118" s="138"/>
      <c r="X118" s="139"/>
      <c r="Y118" s="140"/>
      <c r="Z118" s="140"/>
      <c r="AB118" s="141"/>
      <c r="AD118" s="48"/>
      <c r="AF118" s="46"/>
    </row>
    <row r="119" spans="1:32" s="51" customFormat="1" ht="11.25" customHeight="1" x14ac:dyDescent="0.25">
      <c r="A119" s="511"/>
      <c r="N119" s="48"/>
      <c r="P119" s="46"/>
      <c r="Q119" s="511"/>
      <c r="S119" s="136"/>
      <c r="T119" s="136"/>
      <c r="U119" s="137"/>
      <c r="V119" s="138"/>
      <c r="W119" s="138"/>
      <c r="X119" s="139"/>
      <c r="Y119" s="140"/>
      <c r="Z119" s="140"/>
      <c r="AB119" s="141"/>
      <c r="AD119" s="48"/>
      <c r="AF119" s="46"/>
    </row>
    <row r="120" spans="1:32" s="51" customFormat="1" ht="11.25" customHeight="1" x14ac:dyDescent="0.25">
      <c r="A120" s="511"/>
      <c r="N120" s="48"/>
      <c r="P120" s="46"/>
      <c r="Q120" s="511"/>
      <c r="S120" s="136"/>
      <c r="T120" s="136"/>
      <c r="U120" s="137"/>
      <c r="V120" s="138"/>
      <c r="W120" s="138"/>
      <c r="X120" s="139"/>
      <c r="Y120" s="140"/>
      <c r="Z120" s="140"/>
      <c r="AB120" s="141"/>
      <c r="AD120" s="48"/>
      <c r="AF120" s="46"/>
    </row>
    <row r="121" spans="1:32" s="51" customFormat="1" ht="11.25" customHeight="1" x14ac:dyDescent="0.25">
      <c r="A121" s="511"/>
      <c r="N121" s="48"/>
      <c r="P121" s="46"/>
      <c r="Q121" s="511"/>
      <c r="S121" s="136"/>
      <c r="T121" s="136"/>
      <c r="U121" s="137"/>
      <c r="V121" s="138"/>
      <c r="W121" s="138"/>
      <c r="X121" s="139"/>
      <c r="Y121" s="140"/>
      <c r="Z121" s="140"/>
      <c r="AB121" s="141"/>
      <c r="AD121" s="48"/>
      <c r="AF121" s="46"/>
    </row>
    <row r="122" spans="1:32" ht="11.25" customHeight="1" x14ac:dyDescent="0.25">
      <c r="S122" s="136"/>
      <c r="T122" s="136"/>
      <c r="U122" s="137"/>
      <c r="V122" s="138"/>
      <c r="W122" s="138"/>
      <c r="X122" s="139"/>
      <c r="Y122" s="140"/>
      <c r="Z122" s="140"/>
      <c r="AB122" s="141"/>
    </row>
    <row r="123" spans="1:32" ht="11.25" customHeight="1" x14ac:dyDescent="0.25">
      <c r="S123" s="136"/>
      <c r="T123" s="136"/>
      <c r="U123" s="137"/>
      <c r="V123" s="138"/>
      <c r="W123" s="138"/>
      <c r="X123" s="139"/>
      <c r="Y123" s="140"/>
      <c r="Z123" s="140"/>
      <c r="AB123" s="141"/>
    </row>
    <row r="124" spans="1:32" ht="11.25" customHeight="1" x14ac:dyDescent="0.25">
      <c r="S124" s="136"/>
      <c r="T124" s="136"/>
      <c r="U124" s="137"/>
      <c r="V124" s="138"/>
      <c r="W124" s="138"/>
      <c r="X124" s="138"/>
      <c r="Y124" s="142"/>
      <c r="Z124" s="142"/>
      <c r="AB124" s="141"/>
      <c r="AC124" s="141"/>
    </row>
    <row r="125" spans="1:32" ht="11.25" customHeight="1" x14ac:dyDescent="0.25">
      <c r="S125" s="143"/>
      <c r="T125" s="144"/>
      <c r="U125" s="145"/>
      <c r="V125" s="146"/>
      <c r="W125" s="139"/>
      <c r="X125" s="139"/>
      <c r="Y125" s="142"/>
      <c r="Z125" s="142"/>
      <c r="AB125" s="141"/>
      <c r="AC125" s="141"/>
    </row>
    <row r="126" spans="1:32" ht="11.25" customHeight="1" x14ac:dyDescent="0.25">
      <c r="R126" s="243"/>
      <c r="S126" s="149"/>
      <c r="T126" s="149"/>
      <c r="U126" s="150"/>
      <c r="V126" s="151"/>
      <c r="W126" s="151"/>
      <c r="X126" s="151"/>
      <c r="Y126" s="142"/>
      <c r="Z126" s="142"/>
      <c r="AB126" s="153"/>
      <c r="AC126" s="141"/>
      <c r="AD126" s="154"/>
      <c r="AF126" s="155"/>
    </row>
    <row r="127" spans="1:32" ht="11.25" customHeight="1" x14ac:dyDescent="0.25">
      <c r="S127" s="136"/>
      <c r="T127" s="136"/>
      <c r="U127" s="137"/>
      <c r="V127" s="138"/>
      <c r="W127" s="138"/>
      <c r="X127" s="139"/>
      <c r="Y127" s="140"/>
      <c r="Z127" s="140"/>
      <c r="AB127" s="141"/>
      <c r="AC127" s="141"/>
    </row>
    <row r="128" spans="1:32" ht="11.25" customHeight="1" x14ac:dyDescent="0.25">
      <c r="S128" s="136"/>
      <c r="T128" s="136"/>
      <c r="U128" s="137"/>
      <c r="V128" s="138"/>
      <c r="W128" s="138"/>
      <c r="X128" s="138"/>
      <c r="Y128" s="142"/>
      <c r="Z128" s="142"/>
      <c r="AB128" s="141"/>
      <c r="AC128" s="141"/>
    </row>
    <row r="129" spans="30:32" ht="11.25" customHeight="1" x14ac:dyDescent="0.25">
      <c r="AD129" s="51"/>
      <c r="AF129" s="51"/>
    </row>
    <row r="130" spans="30:32" ht="11.25" customHeight="1" x14ac:dyDescent="0.25">
      <c r="AD130" s="51"/>
      <c r="AF130" s="51"/>
    </row>
    <row r="131" spans="30:32" ht="11.25" customHeight="1" x14ac:dyDescent="0.25">
      <c r="AD131" s="51"/>
      <c r="AF131" s="51"/>
    </row>
    <row r="132" spans="30:32" ht="11.25" customHeight="1" x14ac:dyDescent="0.25">
      <c r="AD132" s="51"/>
      <c r="AF132" s="51"/>
    </row>
    <row r="133" spans="30:32" ht="11.25" customHeight="1" x14ac:dyDescent="0.25"/>
    <row r="134" spans="30:32" ht="11.25" customHeight="1" x14ac:dyDescent="0.25"/>
    <row r="135" spans="30:32" ht="11.25" customHeight="1" x14ac:dyDescent="0.25"/>
    <row r="136" spans="30:32" ht="11.25" customHeight="1" x14ac:dyDescent="0.25"/>
    <row r="137" spans="30:32" ht="11.25" customHeight="1" x14ac:dyDescent="0.25"/>
    <row r="138" spans="30:32" ht="11.25" customHeight="1" x14ac:dyDescent="0.25"/>
    <row r="139" spans="30:32" ht="11.25" customHeight="1" x14ac:dyDescent="0.25"/>
    <row r="140" spans="30:32" ht="11.25" customHeight="1" x14ac:dyDescent="0.25"/>
    <row r="141" spans="30:32" ht="11.25" customHeight="1" x14ac:dyDescent="0.25"/>
    <row r="142" spans="30:32" ht="11.25" customHeight="1" x14ac:dyDescent="0.25"/>
    <row r="143" spans="30:32" ht="11.25" customHeight="1" x14ac:dyDescent="0.25"/>
    <row r="144" spans="30:32" ht="11.25" customHeight="1" x14ac:dyDescent="0.25"/>
    <row r="145" spans="18:18" ht="11.25" customHeight="1" x14ac:dyDescent="0.25"/>
    <row r="146" spans="18:18" ht="11.25" customHeight="1" x14ac:dyDescent="0.25"/>
    <row r="147" spans="18:18" ht="11.25" customHeight="1" x14ac:dyDescent="0.25"/>
    <row r="148" spans="18:18" ht="11.25" customHeight="1" x14ac:dyDescent="0.25"/>
    <row r="149" spans="18:18" ht="11.25" customHeight="1" x14ac:dyDescent="0.25"/>
    <row r="150" spans="18:18" ht="11.25" customHeight="1" x14ac:dyDescent="0.25">
      <c r="R150" s="133" t="s">
        <v>20</v>
      </c>
    </row>
    <row r="151" spans="18:18" ht="11.25" customHeight="1" x14ac:dyDescent="0.25">
      <c r="R151" s="134" t="s">
        <v>102</v>
      </c>
    </row>
    <row r="152" spans="18:18" ht="11.25" customHeight="1" x14ac:dyDescent="0.25">
      <c r="R152" s="512" t="str">
        <f>[2]CMC!$B$2</f>
        <v>Cameron Hughes</v>
      </c>
    </row>
    <row r="153" spans="18:18" ht="11.25" customHeight="1" x14ac:dyDescent="0.25">
      <c r="R153" s="512" t="str">
        <f>[2]CMC!$D$2</f>
        <v>Dean Dinsmore</v>
      </c>
    </row>
    <row r="154" spans="18:18" ht="11.25" customHeight="1" x14ac:dyDescent="0.25">
      <c r="R154" s="512" t="str">
        <f>[2]CMC!$F$2</f>
        <v>Ty Turner</v>
      </c>
    </row>
    <row r="155" spans="18:18" ht="11.25" customHeight="1" x14ac:dyDescent="0.25">
      <c r="R155" s="512" t="str">
        <f>[2]CMC!$H$2</f>
        <v>Jake Scott</v>
      </c>
    </row>
    <row r="156" spans="18:18" ht="11.25" customHeight="1" x14ac:dyDescent="0.25">
      <c r="R156" s="512" t="str">
        <f>[2]CMC!$J$2</f>
        <v>Kyle Burns</v>
      </c>
    </row>
    <row r="157" spans="18:18" ht="11.25" customHeight="1" x14ac:dyDescent="0.25">
      <c r="R157" s="512" t="str">
        <f>[2]CMC!$L$2</f>
        <v>Matt Heindl</v>
      </c>
    </row>
    <row r="158" spans="18:18" ht="11.25" customHeight="1" x14ac:dyDescent="0.25">
      <c r="R158" s="512" t="str">
        <f>[2]CMC!$N$2</f>
        <v>Trevor Dinsmore</v>
      </c>
    </row>
    <row r="159" spans="18:18" ht="11.25" customHeight="1" x14ac:dyDescent="0.25">
      <c r="R159" s="512"/>
    </row>
    <row r="160" spans="18:18" ht="11.25" customHeight="1" x14ac:dyDescent="0.25">
      <c r="R160" s="512"/>
    </row>
    <row r="161" spans="18:18" ht="11.25" customHeight="1" x14ac:dyDescent="0.25">
      <c r="R161" s="240" t="s">
        <v>103</v>
      </c>
    </row>
    <row r="162" spans="18:18" ht="11.25" customHeight="1" x14ac:dyDescent="0.25">
      <c r="R162" s="512">
        <f>[2]CMC!$Q$2</f>
        <v>0</v>
      </c>
    </row>
    <row r="163" spans="18:18" ht="11.25" customHeight="1" x14ac:dyDescent="0.25">
      <c r="R163" s="512">
        <f>[2]CMC!$S$2</f>
        <v>0</v>
      </c>
    </row>
    <row r="164" spans="18:18" ht="11.25" customHeight="1" x14ac:dyDescent="0.25">
      <c r="R164" s="512">
        <f>[2]CMC!$U$2</f>
        <v>0</v>
      </c>
    </row>
    <row r="165" spans="18:18" ht="11.25" customHeight="1" x14ac:dyDescent="0.25">
      <c r="R165" s="512">
        <f>[2]CMC!$W$2</f>
        <v>0</v>
      </c>
    </row>
    <row r="166" spans="18:18" ht="11.25" customHeight="1" x14ac:dyDescent="0.25">
      <c r="R166" s="512">
        <f>[2]CMC!$Y$2</f>
        <v>0</v>
      </c>
    </row>
    <row r="167" spans="18:18" ht="11.25" customHeight="1" x14ac:dyDescent="0.25">
      <c r="R167" s="512">
        <f>[2]CMC!$AA$2</f>
        <v>0</v>
      </c>
    </row>
    <row r="168" spans="18:18" ht="11.25" customHeight="1" x14ac:dyDescent="0.25">
      <c r="R168" s="512">
        <f>[2]CMC!$AC$2</f>
        <v>0</v>
      </c>
    </row>
    <row r="169" spans="18:18" ht="11.25" customHeight="1" x14ac:dyDescent="0.25"/>
    <row r="170" spans="18:18" ht="11.25" customHeight="1" x14ac:dyDescent="0.25"/>
    <row r="171" spans="18:18" ht="11.25" customHeight="1" x14ac:dyDescent="0.25"/>
    <row r="172" spans="18:18" ht="11.25" customHeight="1" x14ac:dyDescent="0.25"/>
    <row r="173" spans="18:18" ht="11.25" customHeight="1" x14ac:dyDescent="0.25"/>
    <row r="174" spans="18:18" ht="11.25" customHeight="1" x14ac:dyDescent="0.25"/>
    <row r="175" spans="18:18" ht="11.25" customHeight="1" x14ac:dyDescent="0.25"/>
    <row r="176" spans="18:18"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row r="223" ht="11.25" customHeight="1" x14ac:dyDescent="0.25"/>
    <row r="224" ht="11.25" customHeight="1" x14ac:dyDescent="0.25"/>
    <row r="225" ht="11.25" customHeight="1" x14ac:dyDescent="0.25"/>
    <row r="226" ht="11.25" customHeight="1" x14ac:dyDescent="0.25"/>
    <row r="227" ht="11.25" customHeight="1" x14ac:dyDescent="0.25"/>
    <row r="228" ht="11.25" customHeight="1" x14ac:dyDescent="0.25"/>
    <row r="229" ht="11.25" customHeight="1" x14ac:dyDescent="0.25"/>
    <row r="230" ht="11.25" customHeight="1" x14ac:dyDescent="0.25"/>
    <row r="231" ht="11.25" customHeight="1" x14ac:dyDescent="0.25"/>
    <row r="232" ht="11.25" customHeight="1" x14ac:dyDescent="0.25"/>
    <row r="233" ht="11.25" customHeight="1" x14ac:dyDescent="0.25"/>
    <row r="234" ht="11.25" customHeight="1" x14ac:dyDescent="0.25"/>
    <row r="235" ht="11.25" customHeight="1" x14ac:dyDescent="0.25"/>
    <row r="236" ht="11.25" customHeight="1" x14ac:dyDescent="0.25"/>
    <row r="237" ht="11.25" customHeight="1" x14ac:dyDescent="0.25"/>
    <row r="238" ht="11.25" customHeight="1" x14ac:dyDescent="0.25"/>
    <row r="239" ht="11.25" customHeight="1" x14ac:dyDescent="0.25"/>
    <row r="240" ht="11.25" customHeight="1" x14ac:dyDescent="0.25"/>
    <row r="241" ht="11.25" customHeight="1" x14ac:dyDescent="0.25"/>
    <row r="242" ht="11.25" customHeight="1" x14ac:dyDescent="0.25"/>
    <row r="243" ht="11.25" customHeight="1" x14ac:dyDescent="0.25"/>
    <row r="244" ht="11.25" customHeight="1" x14ac:dyDescent="0.25"/>
    <row r="245" ht="11.25" customHeight="1" x14ac:dyDescent="0.25"/>
    <row r="246" ht="11.25" customHeight="1" x14ac:dyDescent="0.25"/>
    <row r="247" ht="11.25" customHeight="1" x14ac:dyDescent="0.25"/>
    <row r="248" ht="11.25" customHeight="1" x14ac:dyDescent="0.25"/>
    <row r="249" ht="11.25" customHeight="1" x14ac:dyDescent="0.25"/>
    <row r="250" ht="11.25" customHeight="1" x14ac:dyDescent="0.25"/>
    <row r="251" ht="11.25" customHeight="1" x14ac:dyDescent="0.25"/>
    <row r="252" ht="11.25" customHeight="1" x14ac:dyDescent="0.25"/>
    <row r="253" ht="11.25" customHeight="1" x14ac:dyDescent="0.25"/>
    <row r="254" ht="11.25" customHeight="1" x14ac:dyDescent="0.25"/>
    <row r="255" ht="11.25" customHeight="1" x14ac:dyDescent="0.25"/>
    <row r="256" ht="11.25" customHeight="1" x14ac:dyDescent="0.25"/>
    <row r="257" ht="11.25" customHeight="1" x14ac:dyDescent="0.25"/>
    <row r="258" ht="11.25" customHeight="1" x14ac:dyDescent="0.25"/>
    <row r="259" ht="11.25" customHeight="1" x14ac:dyDescent="0.25"/>
    <row r="260" ht="11.25" customHeight="1" x14ac:dyDescent="0.25"/>
    <row r="261" ht="11.25" customHeight="1" x14ac:dyDescent="0.25"/>
    <row r="262" ht="11.25" customHeight="1" x14ac:dyDescent="0.25"/>
    <row r="263" ht="11.25" customHeight="1" x14ac:dyDescent="0.25"/>
  </sheetData>
  <sortState xmlns:xlrd2="http://schemas.microsoft.com/office/spreadsheetml/2017/richdata2" ref="Q26:AE31">
    <sortCondition descending="1" ref="U26:U31"/>
    <sortCondition ref="V26:V31"/>
    <sortCondition descending="1" ref="R26:R31"/>
    <sortCondition ref="S26:S31"/>
    <sortCondition descending="1" ref="AA26:AA31"/>
  </sortState>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2"/>
  <sheetViews>
    <sheetView zoomScaleNormal="100" workbookViewId="0">
      <selection activeCell="M20" sqref="M20"/>
    </sheetView>
  </sheetViews>
  <sheetFormatPr defaultRowHeight="14.25" customHeight="1" x14ac:dyDescent="0.25"/>
  <cols>
    <col min="1" max="1" width="3.42578125" customWidth="1"/>
    <col min="2" max="2" width="26.140625" customWidth="1"/>
    <col min="3" max="5" width="5.7109375" customWidth="1"/>
    <col min="6" max="6" width="2.42578125" style="16" customWidth="1"/>
    <col min="7" max="7" width="21.85546875" customWidth="1"/>
    <col min="8" max="8" width="15.5703125" customWidth="1"/>
    <col min="13" max="13" width="13.5703125" customWidth="1"/>
  </cols>
  <sheetData>
    <row r="1" spans="1:15" s="158" customFormat="1" ht="21" customHeight="1" x14ac:dyDescent="0.25">
      <c r="A1" s="229" t="s">
        <v>677</v>
      </c>
      <c r="B1" s="218"/>
      <c r="C1" s="159" t="s">
        <v>2</v>
      </c>
      <c r="D1" s="160" t="s">
        <v>3</v>
      </c>
      <c r="E1" s="161" t="s">
        <v>4</v>
      </c>
      <c r="F1" s="157"/>
      <c r="G1" s="157" t="s">
        <v>32</v>
      </c>
    </row>
    <row r="2" spans="1:15" ht="12.75" customHeight="1" x14ac:dyDescent="0.25">
      <c r="A2" s="228">
        <v>1</v>
      </c>
      <c r="B2" s="230" t="s">
        <v>183</v>
      </c>
      <c r="C2" s="10" t="s">
        <v>678</v>
      </c>
      <c r="D2" s="516">
        <v>1260.0315179021684</v>
      </c>
      <c r="E2" s="57">
        <v>4</v>
      </c>
      <c r="F2" s="15"/>
      <c r="G2" s="527" t="s">
        <v>34</v>
      </c>
      <c r="I2" s="14" t="s">
        <v>31</v>
      </c>
      <c r="O2" s="1" t="s">
        <v>21</v>
      </c>
    </row>
    <row r="3" spans="1:15" ht="12.75" customHeight="1" x14ac:dyDescent="0.25">
      <c r="A3" s="228">
        <v>2</v>
      </c>
      <c r="B3" s="230" t="s">
        <v>203</v>
      </c>
      <c r="C3" s="10" t="s">
        <v>678</v>
      </c>
      <c r="D3" s="516">
        <v>1137.1742099512524</v>
      </c>
      <c r="E3" s="57">
        <v>10</v>
      </c>
      <c r="F3" s="15"/>
      <c r="G3" s="27" t="s">
        <v>90</v>
      </c>
      <c r="O3" s="1" t="s">
        <v>46</v>
      </c>
    </row>
    <row r="4" spans="1:15" ht="12.75" customHeight="1" x14ac:dyDescent="0.25">
      <c r="A4" s="228">
        <v>3</v>
      </c>
      <c r="B4" s="230" t="s">
        <v>534</v>
      </c>
      <c r="C4" s="10" t="s">
        <v>678</v>
      </c>
      <c r="D4" s="516">
        <v>1095.7753403933436</v>
      </c>
      <c r="E4" s="57">
        <v>11</v>
      </c>
      <c r="F4" s="15"/>
      <c r="G4" s="28" t="s">
        <v>89</v>
      </c>
    </row>
    <row r="5" spans="1:15" ht="12.75" customHeight="1" x14ac:dyDescent="0.25">
      <c r="A5" s="228">
        <v>4</v>
      </c>
      <c r="B5" s="230" t="s">
        <v>55</v>
      </c>
      <c r="C5" s="10" t="s">
        <v>678</v>
      </c>
      <c r="D5" s="516">
        <v>1084.8527063371996</v>
      </c>
      <c r="E5" s="57">
        <v>2</v>
      </c>
      <c r="F5" s="15"/>
      <c r="G5" s="525" t="s">
        <v>91</v>
      </c>
      <c r="I5" s="518" t="s">
        <v>87</v>
      </c>
      <c r="J5" s="528"/>
      <c r="K5" s="528"/>
      <c r="L5" s="528"/>
      <c r="M5" s="528"/>
      <c r="N5" s="528"/>
      <c r="O5" s="10">
        <f>COUNTIF($G$2:$G$28,"ESC")</f>
        <v>7</v>
      </c>
    </row>
    <row r="6" spans="1:15" ht="12.75" customHeight="1" x14ac:dyDescent="0.25">
      <c r="A6" s="228">
        <v>5</v>
      </c>
      <c r="B6" s="230" t="s">
        <v>218</v>
      </c>
      <c r="C6" s="10" t="s">
        <v>678</v>
      </c>
      <c r="D6" s="516">
        <v>1044.6641592424496</v>
      </c>
      <c r="E6" s="57">
        <v>9</v>
      </c>
      <c r="F6" s="15"/>
      <c r="G6" s="28" t="s">
        <v>89</v>
      </c>
      <c r="I6" s="520" t="s">
        <v>18</v>
      </c>
      <c r="J6" s="528"/>
      <c r="K6" s="528"/>
      <c r="L6" s="528"/>
      <c r="M6" s="528"/>
      <c r="N6" s="528"/>
      <c r="O6" s="10">
        <f>COUNTIF($G$2:$G$28,"AMC")</f>
        <v>4</v>
      </c>
    </row>
    <row r="7" spans="1:15" ht="12.75" customHeight="1" x14ac:dyDescent="0.25">
      <c r="A7" s="228">
        <v>6</v>
      </c>
      <c r="B7" s="230" t="s">
        <v>69</v>
      </c>
      <c r="C7" s="10" t="s">
        <v>678</v>
      </c>
      <c r="D7" s="516">
        <v>1029.8228693898134</v>
      </c>
      <c r="E7" s="57">
        <v>1</v>
      </c>
      <c r="F7" s="15"/>
      <c r="G7" s="27" t="s">
        <v>90</v>
      </c>
      <c r="I7" s="523" t="s">
        <v>13</v>
      </c>
      <c r="J7" s="528"/>
      <c r="K7" s="528"/>
      <c r="L7" s="528"/>
      <c r="M7" s="528"/>
      <c r="N7" s="528"/>
      <c r="O7" s="10">
        <f>COUNTIF($G$2:$G$28,"VC")</f>
        <v>4</v>
      </c>
    </row>
    <row r="8" spans="1:15" ht="12.75" customHeight="1" x14ac:dyDescent="0.25">
      <c r="A8" s="228">
        <v>7</v>
      </c>
      <c r="B8" s="230" t="s">
        <v>545</v>
      </c>
      <c r="C8" s="10" t="s">
        <v>678</v>
      </c>
      <c r="D8" s="516">
        <v>1024.6542135933209</v>
      </c>
      <c r="E8" s="57">
        <v>19</v>
      </c>
      <c r="F8" s="15"/>
      <c r="G8" s="526" t="s">
        <v>36</v>
      </c>
      <c r="I8" s="521" t="s">
        <v>20</v>
      </c>
      <c r="J8" s="528"/>
      <c r="K8" s="528"/>
      <c r="L8" s="528"/>
      <c r="M8" s="528"/>
      <c r="N8" s="528"/>
      <c r="O8" s="10">
        <f>COUNTIF($G$2:$G$28,"CMC")</f>
        <v>3</v>
      </c>
    </row>
    <row r="9" spans="1:15" ht="12.75" customHeight="1" x14ac:dyDescent="0.25">
      <c r="A9" s="228">
        <v>8</v>
      </c>
      <c r="B9" s="230" t="s">
        <v>176</v>
      </c>
      <c r="C9" s="10" t="s">
        <v>662</v>
      </c>
      <c r="D9" s="516">
        <v>993.89028968454079</v>
      </c>
      <c r="E9" s="57">
        <v>14</v>
      </c>
      <c r="F9" s="15"/>
      <c r="G9" s="519" t="s">
        <v>33</v>
      </c>
      <c r="H9" s="24"/>
      <c r="I9" s="23" t="s">
        <v>86</v>
      </c>
      <c r="J9" s="528"/>
      <c r="K9" s="528"/>
      <c r="L9" s="528"/>
      <c r="M9" s="528"/>
      <c r="N9" s="528"/>
      <c r="O9" s="10">
        <f>COUNTIF($G$2:$G$28,"GCC")</f>
        <v>2</v>
      </c>
    </row>
    <row r="10" spans="1:15" ht="12.75" customHeight="1" x14ac:dyDescent="0.25">
      <c r="A10" s="228">
        <v>9</v>
      </c>
      <c r="B10" s="230" t="s">
        <v>215</v>
      </c>
      <c r="C10" s="10" t="s">
        <v>662</v>
      </c>
      <c r="D10" s="516">
        <v>972.87835490558643</v>
      </c>
      <c r="E10" s="57">
        <v>18</v>
      </c>
      <c r="F10" s="15"/>
      <c r="G10" s="519" t="s">
        <v>33</v>
      </c>
      <c r="H10" s="25"/>
      <c r="I10" s="519" t="s">
        <v>28</v>
      </c>
      <c r="J10" s="528"/>
      <c r="K10" s="528"/>
      <c r="L10" s="528"/>
      <c r="M10" s="528"/>
      <c r="N10" s="528"/>
      <c r="O10" s="10">
        <f>COUNTIF($G$2:$G$28,"WPCFC")</f>
        <v>2</v>
      </c>
    </row>
    <row r="11" spans="1:15" ht="12.75" customHeight="1" x14ac:dyDescent="0.25">
      <c r="A11" s="228">
        <v>10</v>
      </c>
      <c r="B11" s="230" t="s">
        <v>573</v>
      </c>
      <c r="C11" s="10" t="s">
        <v>678</v>
      </c>
      <c r="D11" s="516">
        <v>953.15609766347302</v>
      </c>
      <c r="E11" s="57">
        <v>21</v>
      </c>
      <c r="F11" s="15"/>
      <c r="G11" s="521" t="s">
        <v>35</v>
      </c>
      <c r="I11" s="524" t="s">
        <v>489</v>
      </c>
      <c r="J11" s="528"/>
      <c r="K11" s="528"/>
      <c r="L11" s="528"/>
      <c r="M11" s="528"/>
      <c r="N11" s="528"/>
      <c r="O11" s="10">
        <f>COUNTIF($G$2:$G$28,"RBC")</f>
        <v>2</v>
      </c>
    </row>
    <row r="12" spans="1:15" ht="12.75" customHeight="1" x14ac:dyDescent="0.25">
      <c r="A12" s="228">
        <v>11</v>
      </c>
      <c r="B12" s="230" t="s">
        <v>558</v>
      </c>
      <c r="C12" s="10" t="s">
        <v>679</v>
      </c>
      <c r="D12" s="516">
        <v>800.60626435815539</v>
      </c>
      <c r="E12" s="57" t="s">
        <v>53</v>
      </c>
      <c r="F12" s="15"/>
      <c r="G12" s="524" t="s">
        <v>607</v>
      </c>
      <c r="I12" s="522" t="s">
        <v>88</v>
      </c>
      <c r="J12" s="528"/>
      <c r="K12" s="528"/>
      <c r="L12" s="528"/>
      <c r="M12" s="528"/>
      <c r="N12" s="528"/>
      <c r="O12" s="10">
        <f>COUNTIF($G$2:$G$28,"SFEC")</f>
        <v>1</v>
      </c>
    </row>
    <row r="13" spans="1:15" ht="12.75" customHeight="1" x14ac:dyDescent="0.25">
      <c r="A13" s="228">
        <v>12</v>
      </c>
      <c r="B13" s="230" t="s">
        <v>84</v>
      </c>
      <c r="C13" s="10" t="s">
        <v>679</v>
      </c>
      <c r="D13" s="516">
        <v>746.20142741076927</v>
      </c>
      <c r="E13" s="57">
        <v>25</v>
      </c>
      <c r="F13" s="15"/>
      <c r="G13" s="521" t="s">
        <v>35</v>
      </c>
      <c r="I13" s="29" t="s">
        <v>0</v>
      </c>
      <c r="J13" s="528"/>
      <c r="K13" s="528"/>
      <c r="L13" s="528"/>
      <c r="M13" s="528"/>
      <c r="N13" s="528"/>
      <c r="O13" s="10">
        <f>COUNTIF($G$2:$G$28,"IND")</f>
        <v>0</v>
      </c>
    </row>
    <row r="14" spans="1:15" ht="12.75" customHeight="1" x14ac:dyDescent="0.25">
      <c r="A14" s="228">
        <v>13</v>
      </c>
      <c r="B14" s="230" t="s">
        <v>541</v>
      </c>
      <c r="C14" s="10" t="s">
        <v>679</v>
      </c>
      <c r="D14" s="516">
        <v>734.82244915111789</v>
      </c>
      <c r="E14" s="57" t="s">
        <v>53</v>
      </c>
      <c r="F14" s="15"/>
      <c r="G14" s="27" t="s">
        <v>90</v>
      </c>
      <c r="I14" s="528"/>
      <c r="J14" s="528"/>
      <c r="K14" s="528" t="s">
        <v>1</v>
      </c>
      <c r="L14" s="528"/>
      <c r="M14" s="528"/>
      <c r="N14" s="528"/>
      <c r="O14" s="528"/>
    </row>
    <row r="15" spans="1:15" ht="12.75" customHeight="1" x14ac:dyDescent="0.25">
      <c r="A15" s="228">
        <v>14</v>
      </c>
      <c r="B15" s="230" t="s">
        <v>56</v>
      </c>
      <c r="C15" s="10" t="s">
        <v>679</v>
      </c>
      <c r="D15" s="516">
        <v>732.8184708914664</v>
      </c>
      <c r="E15" s="57">
        <v>5</v>
      </c>
      <c r="F15" s="15"/>
      <c r="G15" s="527" t="s">
        <v>34</v>
      </c>
      <c r="H15" t="s">
        <v>1</v>
      </c>
      <c r="I15" s="528" t="s">
        <v>1</v>
      </c>
      <c r="J15" s="528"/>
      <c r="K15" s="528"/>
      <c r="L15" s="528"/>
      <c r="M15" s="528"/>
      <c r="N15" s="528"/>
      <c r="O15" s="10">
        <f>SUM(O5:O13)</f>
        <v>25</v>
      </c>
    </row>
    <row r="16" spans="1:15" ht="12.75" customHeight="1" x14ac:dyDescent="0.25">
      <c r="A16" s="228">
        <v>15</v>
      </c>
      <c r="B16" s="230" t="s">
        <v>544</v>
      </c>
      <c r="C16" s="10" t="s">
        <v>679</v>
      </c>
      <c r="D16" s="516">
        <v>731.36013755813315</v>
      </c>
      <c r="E16" s="57" t="s">
        <v>53</v>
      </c>
      <c r="F16" s="15"/>
      <c r="G16" s="27" t="s">
        <v>90</v>
      </c>
      <c r="H16" t="s">
        <v>1</v>
      </c>
      <c r="K16" t="s">
        <v>1</v>
      </c>
      <c r="L16" t="s">
        <v>1</v>
      </c>
    </row>
    <row r="17" spans="1:9" ht="12.75" customHeight="1" x14ac:dyDescent="0.25">
      <c r="A17" s="228">
        <v>16</v>
      </c>
      <c r="B17" s="230" t="s">
        <v>528</v>
      </c>
      <c r="C17" s="10" t="s">
        <v>679</v>
      </c>
      <c r="D17" s="516">
        <v>722.48115929848143</v>
      </c>
      <c r="E17" s="57" t="s">
        <v>53</v>
      </c>
      <c r="F17" s="15"/>
      <c r="G17" s="527" t="s">
        <v>34</v>
      </c>
    </row>
    <row r="18" spans="1:9" ht="12.75" customHeight="1" x14ac:dyDescent="0.25">
      <c r="A18" s="228">
        <v>17</v>
      </c>
      <c r="B18" s="230" t="s">
        <v>200</v>
      </c>
      <c r="C18" s="10" t="s">
        <v>679</v>
      </c>
      <c r="D18" s="516">
        <v>717.52083683532237</v>
      </c>
      <c r="E18" s="57" t="s">
        <v>53</v>
      </c>
      <c r="F18" s="15"/>
      <c r="G18" s="27" t="s">
        <v>90</v>
      </c>
    </row>
    <row r="19" spans="1:9" ht="12.75" customHeight="1" x14ac:dyDescent="0.25">
      <c r="A19" s="228">
        <v>18</v>
      </c>
      <c r="B19" s="230" t="s">
        <v>83</v>
      </c>
      <c r="C19" s="10" t="s">
        <v>679</v>
      </c>
      <c r="D19" s="516">
        <v>709.47519190900437</v>
      </c>
      <c r="E19" s="57">
        <v>6</v>
      </c>
      <c r="F19" s="15"/>
      <c r="G19" s="27" t="s">
        <v>90</v>
      </c>
    </row>
    <row r="20" spans="1:9" ht="12.75" customHeight="1" x14ac:dyDescent="0.25">
      <c r="A20" s="228">
        <v>19</v>
      </c>
      <c r="B20" s="230" t="s">
        <v>539</v>
      </c>
      <c r="C20" s="10" t="s">
        <v>679</v>
      </c>
      <c r="D20" s="516">
        <v>707.63986944584519</v>
      </c>
      <c r="E20" s="57">
        <v>12</v>
      </c>
      <c r="F20" s="15"/>
      <c r="G20" s="526" t="s">
        <v>36</v>
      </c>
    </row>
    <row r="21" spans="1:9" ht="12.75" customHeight="1" x14ac:dyDescent="0.25">
      <c r="A21" s="228">
        <v>20</v>
      </c>
      <c r="B21" s="230" t="s">
        <v>190</v>
      </c>
      <c r="C21" s="10" t="s">
        <v>679</v>
      </c>
      <c r="D21" s="516">
        <v>706.84621364935288</v>
      </c>
      <c r="E21" s="57">
        <v>23</v>
      </c>
      <c r="F21" s="15"/>
      <c r="G21" s="526" t="s">
        <v>36</v>
      </c>
    </row>
    <row r="22" spans="1:9" ht="12.75" customHeight="1" x14ac:dyDescent="0.25">
      <c r="A22" s="228">
        <v>21</v>
      </c>
      <c r="B22" s="230" t="s">
        <v>188</v>
      </c>
      <c r="C22" s="10" t="s">
        <v>679</v>
      </c>
      <c r="D22" s="516">
        <v>699.42556872303476</v>
      </c>
      <c r="E22" s="57" t="s">
        <v>53</v>
      </c>
      <c r="F22" s="15"/>
      <c r="G22" s="27" t="s">
        <v>90</v>
      </c>
    </row>
    <row r="23" spans="1:9" ht="12.75" customHeight="1" x14ac:dyDescent="0.25">
      <c r="A23" s="228">
        <v>22</v>
      </c>
      <c r="B23" s="230" t="s">
        <v>571</v>
      </c>
      <c r="C23" s="10" t="s">
        <v>679</v>
      </c>
      <c r="D23" s="516">
        <v>682.50094553706492</v>
      </c>
      <c r="E23" s="57" t="s">
        <v>53</v>
      </c>
      <c r="G23" s="521" t="s">
        <v>35</v>
      </c>
    </row>
    <row r="24" spans="1:9" ht="12.75" customHeight="1" x14ac:dyDescent="0.25">
      <c r="A24" s="228">
        <v>23</v>
      </c>
      <c r="B24" s="230" t="s">
        <v>178</v>
      </c>
      <c r="C24" s="10" t="s">
        <v>679</v>
      </c>
      <c r="D24" s="516">
        <v>669</v>
      </c>
      <c r="E24" s="57" t="s">
        <v>53</v>
      </c>
      <c r="F24" s="15"/>
      <c r="G24" s="526" t="s">
        <v>36</v>
      </c>
    </row>
    <row r="25" spans="1:9" ht="12.75" customHeight="1" x14ac:dyDescent="0.25">
      <c r="A25" s="228">
        <v>24</v>
      </c>
      <c r="B25" s="230" t="s">
        <v>563</v>
      </c>
      <c r="C25" s="10" t="s">
        <v>679</v>
      </c>
      <c r="D25" s="516">
        <v>667.82831148092123</v>
      </c>
      <c r="E25" s="57" t="s">
        <v>53</v>
      </c>
      <c r="F25" s="15"/>
      <c r="G25" s="524" t="s">
        <v>607</v>
      </c>
    </row>
    <row r="26" spans="1:9" ht="12.75" customHeight="1" x14ac:dyDescent="0.25">
      <c r="A26" s="228">
        <v>25</v>
      </c>
      <c r="B26" s="230" t="s">
        <v>185</v>
      </c>
      <c r="C26" s="10" t="s">
        <v>679</v>
      </c>
      <c r="D26" s="516">
        <v>666.03266655460311</v>
      </c>
      <c r="E26" s="57">
        <v>15</v>
      </c>
      <c r="F26" s="15"/>
      <c r="G26" s="527" t="s">
        <v>34</v>
      </c>
    </row>
    <row r="27" spans="1:9" ht="12.75" customHeight="1" x14ac:dyDescent="0.25">
      <c r="A27" s="228"/>
      <c r="B27" s="230"/>
      <c r="C27" s="58"/>
      <c r="D27" s="231"/>
      <c r="E27" s="57"/>
      <c r="F27" s="15"/>
      <c r="G27" s="26"/>
    </row>
    <row r="28" spans="1:9" ht="12.75" customHeight="1" x14ac:dyDescent="0.25">
      <c r="A28" s="228"/>
      <c r="B28" s="56" t="s">
        <v>30</v>
      </c>
      <c r="C28" s="218"/>
      <c r="D28" s="231"/>
      <c r="E28" s="218"/>
      <c r="F28" s="15"/>
      <c r="G28" s="27"/>
      <c r="H28" s="10" t="s">
        <v>38</v>
      </c>
    </row>
    <row r="29" spans="1:9" ht="12.75" customHeight="1" x14ac:dyDescent="0.25">
      <c r="A29" s="218"/>
      <c r="B29" s="230" t="s">
        <v>525</v>
      </c>
      <c r="C29" s="10" t="s">
        <v>679</v>
      </c>
      <c r="D29" s="516">
        <v>662.49099988793648</v>
      </c>
      <c r="E29" s="10"/>
      <c r="F29" s="15"/>
      <c r="H29" s="16"/>
      <c r="I29" s="14"/>
    </row>
    <row r="30" spans="1:9" ht="12.75" customHeight="1" x14ac:dyDescent="0.25">
      <c r="A30" s="218"/>
      <c r="B30" s="230" t="s">
        <v>565</v>
      </c>
      <c r="C30" s="10" t="s">
        <v>679</v>
      </c>
      <c r="D30" s="516">
        <v>660.44734409144394</v>
      </c>
      <c r="E30" s="550"/>
      <c r="F30" s="15"/>
      <c r="H30" s="520" t="s">
        <v>34</v>
      </c>
      <c r="I30" s="520" t="s">
        <v>18</v>
      </c>
    </row>
    <row r="31" spans="1:9" ht="12.75" customHeight="1" x14ac:dyDescent="0.25">
      <c r="A31" s="218"/>
      <c r="B31" s="230" t="s">
        <v>77</v>
      </c>
      <c r="C31" s="10" t="s">
        <v>679</v>
      </c>
      <c r="D31" s="516">
        <v>654.86202162828477</v>
      </c>
      <c r="E31" s="57"/>
      <c r="F31" s="15"/>
      <c r="H31" s="521" t="s">
        <v>35</v>
      </c>
      <c r="I31" s="521" t="s">
        <v>20</v>
      </c>
    </row>
    <row r="32" spans="1:9" ht="12.75" customHeight="1" x14ac:dyDescent="0.25">
      <c r="A32" s="218"/>
      <c r="B32" s="230" t="s">
        <v>189</v>
      </c>
      <c r="C32" s="10" t="s">
        <v>679</v>
      </c>
      <c r="D32" s="516">
        <v>653.65169916512593</v>
      </c>
      <c r="E32" s="57"/>
      <c r="F32" s="15"/>
      <c r="H32" s="23" t="s">
        <v>89</v>
      </c>
      <c r="I32" s="23" t="s">
        <v>86</v>
      </c>
    </row>
    <row r="33" spans="1:9" ht="12.75" customHeight="1" x14ac:dyDescent="0.25">
      <c r="A33" s="218"/>
      <c r="B33" s="218"/>
      <c r="C33" s="58"/>
      <c r="D33" s="231"/>
      <c r="E33" s="57"/>
      <c r="F33" s="15"/>
      <c r="H33" s="518" t="s">
        <v>90</v>
      </c>
      <c r="I33" s="518" t="s">
        <v>87</v>
      </c>
    </row>
    <row r="34" spans="1:9" ht="12.75" customHeight="1" x14ac:dyDescent="0.25">
      <c r="A34" s="218"/>
      <c r="B34" s="517"/>
      <c r="C34" s="58"/>
      <c r="D34" s="231"/>
      <c r="E34" s="57"/>
      <c r="F34" s="15"/>
      <c r="H34" s="522" t="s">
        <v>91</v>
      </c>
      <c r="I34" s="522" t="s">
        <v>88</v>
      </c>
    </row>
    <row r="35" spans="1:9" ht="12.75" customHeight="1" x14ac:dyDescent="0.25">
      <c r="A35" s="218"/>
      <c r="B35" s="517"/>
      <c r="C35" s="58"/>
      <c r="D35" s="231"/>
      <c r="E35" s="57"/>
      <c r="F35" s="15"/>
      <c r="H35" s="523" t="s">
        <v>36</v>
      </c>
      <c r="I35" s="523" t="s">
        <v>13</v>
      </c>
    </row>
    <row r="36" spans="1:9" ht="12.75" customHeight="1" x14ac:dyDescent="0.25">
      <c r="A36" s="218"/>
      <c r="B36" s="218"/>
      <c r="C36" s="58"/>
      <c r="D36" s="231"/>
      <c r="E36" s="57"/>
      <c r="H36" s="519" t="s">
        <v>33</v>
      </c>
      <c r="I36" s="519" t="s">
        <v>28</v>
      </c>
    </row>
    <row r="37" spans="1:9" ht="12.75" customHeight="1" x14ac:dyDescent="0.25">
      <c r="A37" s="218"/>
      <c r="B37" s="59" t="s">
        <v>22</v>
      </c>
      <c r="C37" s="542"/>
      <c r="D37" s="231"/>
      <c r="E37" s="57"/>
      <c r="H37" s="524" t="s">
        <v>607</v>
      </c>
      <c r="I37" s="524" t="s">
        <v>489</v>
      </c>
    </row>
    <row r="38" spans="1:9" ht="12.75" customHeight="1" x14ac:dyDescent="0.25">
      <c r="A38" s="218"/>
      <c r="B38" s="236" t="s">
        <v>77</v>
      </c>
      <c r="C38" s="543">
        <v>3</v>
      </c>
      <c r="D38" s="231"/>
      <c r="E38" s="57"/>
      <c r="H38" s="29" t="s">
        <v>37</v>
      </c>
      <c r="I38" s="29" t="s">
        <v>0</v>
      </c>
    </row>
    <row r="39" spans="1:9" ht="12.75" customHeight="1" x14ac:dyDescent="0.25">
      <c r="A39" s="218"/>
      <c r="B39" s="236" t="s">
        <v>63</v>
      </c>
      <c r="C39" s="543">
        <v>7</v>
      </c>
      <c r="D39" s="231"/>
      <c r="E39" s="57"/>
    </row>
    <row r="40" spans="1:9" ht="12.75" customHeight="1" x14ac:dyDescent="0.25">
      <c r="A40" s="218"/>
      <c r="B40" s="236" t="s">
        <v>189</v>
      </c>
      <c r="C40" s="543">
        <v>8</v>
      </c>
      <c r="D40" s="231"/>
      <c r="E40" s="57"/>
    </row>
    <row r="41" spans="1:9" ht="12.75" customHeight="1" x14ac:dyDescent="0.25">
      <c r="A41" s="218"/>
      <c r="B41" s="236" t="s">
        <v>198</v>
      </c>
      <c r="C41" s="543">
        <v>13</v>
      </c>
      <c r="D41" s="231"/>
      <c r="E41" s="57"/>
    </row>
    <row r="42" spans="1:9" ht="12.75" customHeight="1" x14ac:dyDescent="0.25">
      <c r="A42" s="218"/>
      <c r="B42" s="236" t="s">
        <v>70</v>
      </c>
      <c r="C42" s="543">
        <v>16</v>
      </c>
      <c r="D42" s="231"/>
      <c r="E42" s="57"/>
    </row>
    <row r="43" spans="1:9" ht="12.75" customHeight="1" x14ac:dyDescent="0.25">
      <c r="A43" s="218"/>
      <c r="B43" s="236" t="s">
        <v>61</v>
      </c>
      <c r="C43" s="543">
        <v>17</v>
      </c>
      <c r="D43" s="231"/>
      <c r="E43" s="57"/>
    </row>
    <row r="44" spans="1:9" ht="12.75" customHeight="1" x14ac:dyDescent="0.25">
      <c r="A44" s="218"/>
      <c r="B44" s="236" t="s">
        <v>62</v>
      </c>
      <c r="C44" s="543">
        <v>20</v>
      </c>
      <c r="D44" s="218"/>
      <c r="E44" s="218"/>
      <c r="F44" s="31"/>
    </row>
    <row r="45" spans="1:9" ht="12.75" customHeight="1" x14ac:dyDescent="0.25">
      <c r="A45" s="218"/>
      <c r="B45" s="236" t="s">
        <v>174</v>
      </c>
      <c r="C45" s="543">
        <v>22</v>
      </c>
      <c r="D45" s="218"/>
      <c r="E45" s="218"/>
      <c r="F45" s="31"/>
    </row>
    <row r="46" spans="1:9" ht="12.75" customHeight="1" x14ac:dyDescent="0.25">
      <c r="A46" s="218"/>
      <c r="B46" s="236" t="s">
        <v>186</v>
      </c>
      <c r="C46" s="543">
        <v>24</v>
      </c>
      <c r="D46" s="218"/>
      <c r="E46" s="218"/>
    </row>
    <row r="47" spans="1:9" ht="12.75" customHeight="1" x14ac:dyDescent="0.25">
      <c r="A47" s="218"/>
      <c r="B47" s="236"/>
      <c r="C47" s="543"/>
      <c r="D47" s="516"/>
      <c r="E47" s="218"/>
    </row>
    <row r="48" spans="1:9" ht="12.75" customHeight="1" x14ac:dyDescent="0.25">
      <c r="A48" s="228"/>
      <c r="B48" s="236"/>
      <c r="C48" s="245"/>
      <c r="D48" s="231"/>
      <c r="E48" s="57"/>
    </row>
    <row r="49" spans="1:5" ht="12.75" customHeight="1" x14ac:dyDescent="0.25">
      <c r="A49" s="228"/>
      <c r="B49" s="236"/>
      <c r="C49" s="245"/>
      <c r="D49" s="231"/>
      <c r="E49" s="57"/>
    </row>
    <row r="50" spans="1:5" ht="12.75" customHeight="1" x14ac:dyDescent="0.25">
      <c r="A50" s="228"/>
      <c r="B50" s="236"/>
      <c r="C50" s="245"/>
      <c r="D50" s="231"/>
      <c r="E50" s="57"/>
    </row>
    <row r="51" spans="1:5" ht="12.75" customHeight="1" x14ac:dyDescent="0.25">
      <c r="A51" s="228"/>
      <c r="B51" s="236"/>
      <c r="C51" s="245"/>
      <c r="D51" s="231"/>
      <c r="E51" s="57"/>
    </row>
    <row r="52" spans="1:5" ht="12.75" customHeight="1" x14ac:dyDescent="0.25">
      <c r="A52" s="228"/>
      <c r="B52" s="236"/>
      <c r="C52" s="245"/>
      <c r="D52" s="231"/>
      <c r="E52" s="57"/>
    </row>
  </sheetData>
  <sortState xmlns:xlrd2="http://schemas.microsoft.com/office/spreadsheetml/2017/richdata2" ref="I5:O13">
    <sortCondition descending="1" ref="O5:O13"/>
  </sortState>
  <pageMargins left="0.7" right="0.7" top="0.75" bottom="0.75" header="0.3" footer="0.3"/>
  <pageSetup orientation="portrait" horizontalDpi="4294967293" r:id="rId1"/>
  <ignoredErrors>
    <ignoredError sqref="B2:C12"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94"/>
  <sheetViews>
    <sheetView zoomScaleNormal="100" workbookViewId="0">
      <selection activeCell="E32" sqref="E32"/>
    </sheetView>
  </sheetViews>
  <sheetFormatPr defaultColWidth="9.140625" defaultRowHeight="15" x14ac:dyDescent="0.25"/>
  <cols>
    <col min="1" max="1" width="4.5703125" style="218" customWidth="1"/>
    <col min="2" max="3" width="23.42578125" style="229" customWidth="1"/>
    <col min="4" max="6" width="23.42578125" style="218" customWidth="1"/>
    <col min="7" max="7" width="5.85546875" style="218" customWidth="1"/>
    <col min="8" max="8" width="3.5703125" style="218" customWidth="1"/>
    <col min="9" max="9" width="28.140625" style="218" customWidth="1"/>
    <col min="10" max="10" width="3.7109375" style="218" customWidth="1"/>
    <col min="11" max="11" width="3.5703125" style="218" customWidth="1"/>
    <col min="12" max="12" width="28.140625" style="218" customWidth="1"/>
    <col min="13" max="13" width="3.5703125" style="218" customWidth="1"/>
    <col min="14" max="14" width="30.5703125" style="218" customWidth="1"/>
    <col min="15" max="15" width="3.7109375" style="218" customWidth="1"/>
    <col min="16" max="16" width="3.5703125" style="218" customWidth="1"/>
    <col min="17" max="17" width="30.5703125" style="218" customWidth="1"/>
    <col min="18" max="18" width="4.7109375" style="218" customWidth="1"/>
    <col min="19" max="19" width="30.5703125" style="218" customWidth="1"/>
    <col min="20" max="20" width="3.7109375" style="218" customWidth="1"/>
    <col min="21" max="21" width="3.5703125" style="218" customWidth="1"/>
    <col min="22" max="22" width="30.5703125" style="218" customWidth="1"/>
    <col min="23" max="23" width="4.7109375" style="218" customWidth="1"/>
    <col min="24" max="24" width="30.5703125" style="218" customWidth="1"/>
    <col min="25" max="25" width="3.7109375" style="218" customWidth="1"/>
    <col min="26" max="26" width="2.28515625" style="218" customWidth="1"/>
    <col min="27" max="27" width="30.5703125" style="218" customWidth="1"/>
    <col min="28" max="33" width="9.140625" style="218"/>
    <col min="34" max="34" width="21.140625" style="218" customWidth="1"/>
    <col min="35" max="16384" width="9.140625" style="218"/>
  </cols>
  <sheetData>
    <row r="1" spans="1:35" s="3" customFormat="1" ht="36" x14ac:dyDescent="0.55000000000000004">
      <c r="B1" s="2" t="s">
        <v>600</v>
      </c>
      <c r="C1" s="2"/>
      <c r="I1" s="2" t="s">
        <v>601</v>
      </c>
      <c r="N1" s="218"/>
      <c r="O1" s="218"/>
      <c r="P1" s="218"/>
      <c r="Q1" s="218"/>
      <c r="S1" s="2"/>
      <c r="T1" s="218"/>
      <c r="U1" s="218"/>
      <c r="V1" s="218"/>
      <c r="X1" s="2" t="s">
        <v>602</v>
      </c>
      <c r="Y1" s="218"/>
      <c r="Z1" s="218"/>
      <c r="AA1" s="218"/>
      <c r="AC1" s="218"/>
      <c r="AD1" s="218"/>
      <c r="AE1" s="218"/>
      <c r="AF1" s="218"/>
      <c r="AG1" s="218"/>
      <c r="AH1" s="49"/>
      <c r="AI1" s="244"/>
    </row>
    <row r="2" spans="1:35" x14ac:dyDescent="0.25">
      <c r="AH2" s="49"/>
      <c r="AI2" s="244"/>
    </row>
    <row r="3" spans="1:35" x14ac:dyDescent="0.25">
      <c r="B3" s="218" t="s">
        <v>603</v>
      </c>
      <c r="C3" s="218" t="s">
        <v>603</v>
      </c>
      <c r="D3" s="218" t="s">
        <v>603</v>
      </c>
      <c r="E3" s="218" t="s">
        <v>603</v>
      </c>
      <c r="I3" s="79" t="s">
        <v>78</v>
      </c>
      <c r="J3" s="79"/>
      <c r="K3" s="79"/>
      <c r="L3" s="79"/>
      <c r="M3" s="79"/>
      <c r="N3" s="79" t="s">
        <v>104</v>
      </c>
      <c r="S3" s="79" t="s">
        <v>105</v>
      </c>
      <c r="T3" s="79"/>
      <c r="U3" s="79"/>
      <c r="V3" s="79"/>
      <c r="X3" s="43" t="s">
        <v>106</v>
      </c>
      <c r="AH3" s="49"/>
      <c r="AI3" s="245"/>
    </row>
    <row r="4" spans="1:35" x14ac:dyDescent="0.25">
      <c r="B4" s="218" t="s">
        <v>29</v>
      </c>
      <c r="C4" s="218" t="s">
        <v>5</v>
      </c>
      <c r="D4" s="218" t="s">
        <v>6</v>
      </c>
      <c r="E4" s="218" t="s">
        <v>7</v>
      </c>
      <c r="AI4" s="68"/>
    </row>
    <row r="5" spans="1:35" x14ac:dyDescent="0.25">
      <c r="I5" s="84" t="s">
        <v>16</v>
      </c>
      <c r="N5" s="171" t="s">
        <v>108</v>
      </c>
      <c r="S5" s="77" t="s">
        <v>109</v>
      </c>
      <c r="X5" s="246" t="s">
        <v>18</v>
      </c>
      <c r="Y5" s="74"/>
      <c r="AI5" s="247"/>
    </row>
    <row r="6" spans="1:35" x14ac:dyDescent="0.25">
      <c r="E6" s="218" t="s">
        <v>1</v>
      </c>
      <c r="I6" s="172" t="s">
        <v>13</v>
      </c>
      <c r="J6" s="74"/>
      <c r="L6" s="83" t="s">
        <v>87</v>
      </c>
      <c r="N6" s="89" t="s">
        <v>86</v>
      </c>
      <c r="Q6" s="172" t="s">
        <v>13</v>
      </c>
      <c r="S6" s="83" t="s">
        <v>87</v>
      </c>
      <c r="V6" s="78" t="s">
        <v>115</v>
      </c>
      <c r="X6" s="218" t="s">
        <v>111</v>
      </c>
      <c r="Y6" s="218" t="s">
        <v>112</v>
      </c>
      <c r="AA6" s="218" t="s">
        <v>111</v>
      </c>
      <c r="AI6" s="68"/>
    </row>
    <row r="7" spans="1:35" ht="15.75" thickBot="1" x14ac:dyDescent="0.3">
      <c r="A7" s="11" t="s">
        <v>23</v>
      </c>
      <c r="B7" s="4"/>
      <c r="C7" s="19" t="s">
        <v>1</v>
      </c>
      <c r="I7" s="218" t="s">
        <v>111</v>
      </c>
      <c r="J7" s="218" t="s">
        <v>112</v>
      </c>
      <c r="L7" s="218" t="s">
        <v>111</v>
      </c>
      <c r="N7" s="218" t="s">
        <v>111</v>
      </c>
      <c r="O7" s="218" t="s">
        <v>112</v>
      </c>
      <c r="Q7" s="218" t="s">
        <v>111</v>
      </c>
      <c r="S7" s="218" t="s">
        <v>111</v>
      </c>
      <c r="T7" s="218" t="s">
        <v>112</v>
      </c>
      <c r="V7" s="218" t="s">
        <v>111</v>
      </c>
    </row>
    <row r="8" spans="1:35" ht="15.75" thickTop="1" x14ac:dyDescent="0.25">
      <c r="B8" s="5"/>
      <c r="C8" s="218"/>
      <c r="G8" s="19"/>
      <c r="X8" s="248" t="s">
        <v>87</v>
      </c>
    </row>
    <row r="9" spans="1:35" ht="15.75" thickBot="1" x14ac:dyDescent="0.3">
      <c r="B9" s="11"/>
      <c r="C9" s="6"/>
      <c r="D9" s="19" t="s">
        <v>1</v>
      </c>
      <c r="E9" s="19" t="s">
        <v>1</v>
      </c>
      <c r="G9" s="20"/>
      <c r="I9" s="81" t="s">
        <v>14</v>
      </c>
      <c r="N9" s="169" t="s">
        <v>113</v>
      </c>
      <c r="S9" s="164" t="s">
        <v>114</v>
      </c>
      <c r="X9" s="218" t="s">
        <v>111</v>
      </c>
      <c r="Y9" s="218" t="s">
        <v>112</v>
      </c>
      <c r="AA9" s="218" t="s">
        <v>111</v>
      </c>
    </row>
    <row r="10" spans="1:35" ht="15.75" thickTop="1" x14ac:dyDescent="0.25">
      <c r="B10" s="5"/>
      <c r="C10" s="7"/>
      <c r="D10" s="20"/>
      <c r="E10" s="20"/>
      <c r="G10" s="20"/>
      <c r="I10" s="89" t="s">
        <v>86</v>
      </c>
      <c r="L10" s="88" t="s">
        <v>18</v>
      </c>
      <c r="N10" s="78" t="s">
        <v>115</v>
      </c>
      <c r="Q10" s="89" t="s">
        <v>86</v>
      </c>
      <c r="S10" s="88" t="s">
        <v>18</v>
      </c>
      <c r="T10" s="74"/>
      <c r="U10" s="74"/>
      <c r="V10" s="172" t="s">
        <v>13</v>
      </c>
    </row>
    <row r="11" spans="1:35" ht="15.75" thickBot="1" x14ac:dyDescent="0.3">
      <c r="A11" s="11" t="s">
        <v>8</v>
      </c>
      <c r="B11" s="8"/>
      <c r="C11" s="21" t="s">
        <v>1</v>
      </c>
      <c r="D11" s="20"/>
      <c r="E11" s="20"/>
      <c r="G11" s="20"/>
      <c r="I11" s="218" t="s">
        <v>111</v>
      </c>
      <c r="J11" s="218" t="s">
        <v>112</v>
      </c>
      <c r="L11" s="218" t="s">
        <v>111</v>
      </c>
      <c r="N11" s="218" t="s">
        <v>111</v>
      </c>
      <c r="O11" s="218" t="s">
        <v>112</v>
      </c>
      <c r="Q11" s="218" t="s">
        <v>111</v>
      </c>
      <c r="S11" s="218" t="s">
        <v>111</v>
      </c>
      <c r="T11" s="218" t="s">
        <v>112</v>
      </c>
      <c r="V11" s="218" t="s">
        <v>111</v>
      </c>
      <c r="X11" s="249" t="s">
        <v>28</v>
      </c>
    </row>
    <row r="12" spans="1:35" ht="15.75" thickTop="1" x14ac:dyDescent="0.25">
      <c r="B12" s="218"/>
      <c r="C12" s="21" t="s">
        <v>1</v>
      </c>
      <c r="D12" s="20"/>
      <c r="E12" s="20"/>
      <c r="G12" s="20"/>
      <c r="X12" s="218" t="s">
        <v>111</v>
      </c>
      <c r="Y12" s="218" t="s">
        <v>112</v>
      </c>
      <c r="AA12" s="218" t="s">
        <v>111</v>
      </c>
    </row>
    <row r="13" spans="1:35" ht="15.75" thickBot="1" x14ac:dyDescent="0.3">
      <c r="B13" s="218"/>
      <c r="C13" s="11"/>
      <c r="D13" s="6"/>
      <c r="I13" s="80" t="s">
        <v>17</v>
      </c>
      <c r="N13" s="170" t="s">
        <v>117</v>
      </c>
      <c r="S13" s="165" t="s">
        <v>118</v>
      </c>
    </row>
    <row r="14" spans="1:35" ht="15.75" thickTop="1" x14ac:dyDescent="0.25">
      <c r="B14" s="218"/>
      <c r="C14" s="21" t="s">
        <v>1</v>
      </c>
      <c r="D14" s="109"/>
      <c r="I14" s="167" t="s">
        <v>119</v>
      </c>
      <c r="L14" s="87" t="s">
        <v>123</v>
      </c>
      <c r="M14" s="74"/>
      <c r="N14" s="90" t="s">
        <v>20</v>
      </c>
      <c r="Q14" s="87" t="s">
        <v>122</v>
      </c>
      <c r="S14" s="167" t="s">
        <v>604</v>
      </c>
      <c r="V14" s="83" t="s">
        <v>87</v>
      </c>
      <c r="X14" s="77" t="s">
        <v>86</v>
      </c>
    </row>
    <row r="15" spans="1:35" ht="15.75" thickBot="1" x14ac:dyDescent="0.3">
      <c r="A15" s="11" t="s">
        <v>25</v>
      </c>
      <c r="B15" s="4"/>
      <c r="C15" s="21" t="s">
        <v>1</v>
      </c>
      <c r="D15" s="5"/>
      <c r="G15" s="20"/>
      <c r="I15" s="218" t="s">
        <v>111</v>
      </c>
      <c r="J15" s="218" t="s">
        <v>112</v>
      </c>
      <c r="L15" s="218" t="s">
        <v>111</v>
      </c>
      <c r="N15" s="218" t="s">
        <v>111</v>
      </c>
      <c r="O15" s="218" t="s">
        <v>112</v>
      </c>
      <c r="Q15" s="218" t="s">
        <v>111</v>
      </c>
      <c r="S15" s="218" t="s">
        <v>111</v>
      </c>
      <c r="T15" s="218" t="s">
        <v>112</v>
      </c>
      <c r="V15" s="218" t="s">
        <v>111</v>
      </c>
      <c r="X15" s="218" t="s">
        <v>111</v>
      </c>
      <c r="Y15" s="218" t="s">
        <v>112</v>
      </c>
      <c r="AA15" s="218" t="s">
        <v>111</v>
      </c>
    </row>
    <row r="16" spans="1:35" ht="15.75" thickTop="1" x14ac:dyDescent="0.25">
      <c r="B16" s="5"/>
      <c r="C16" s="5"/>
      <c r="D16" s="110"/>
      <c r="E16" s="20"/>
      <c r="G16" s="19"/>
    </row>
    <row r="17" spans="1:29" ht="15.75" thickBot="1" x14ac:dyDescent="0.3">
      <c r="B17" s="11"/>
      <c r="C17" s="9"/>
      <c r="D17" s="21" t="s">
        <v>1</v>
      </c>
      <c r="E17" s="19" t="s">
        <v>1</v>
      </c>
      <c r="I17" s="234" t="s">
        <v>15</v>
      </c>
      <c r="J17" s="74"/>
      <c r="K17" s="74"/>
      <c r="N17" s="173" t="s">
        <v>120</v>
      </c>
      <c r="S17" s="254" t="s">
        <v>139</v>
      </c>
      <c r="X17" s="250" t="s">
        <v>20</v>
      </c>
    </row>
    <row r="18" spans="1:29" ht="15.75" thickTop="1" x14ac:dyDescent="0.25">
      <c r="B18" s="5"/>
      <c r="C18" s="218"/>
      <c r="D18" s="5"/>
      <c r="I18" s="162" t="s">
        <v>605</v>
      </c>
      <c r="L18" s="90" t="s">
        <v>20</v>
      </c>
      <c r="N18" s="83" t="s">
        <v>87</v>
      </c>
      <c r="O18" s="74"/>
      <c r="P18" s="74"/>
      <c r="Q18" s="88" t="s">
        <v>18</v>
      </c>
      <c r="S18" s="87" t="s">
        <v>116</v>
      </c>
      <c r="V18" s="89" t="s">
        <v>86</v>
      </c>
      <c r="X18" s="218" t="s">
        <v>111</v>
      </c>
      <c r="Y18" s="218" t="s">
        <v>112</v>
      </c>
      <c r="AA18" s="218" t="s">
        <v>111</v>
      </c>
    </row>
    <row r="19" spans="1:29" ht="15.75" thickBot="1" x14ac:dyDescent="0.3">
      <c r="A19" s="11" t="s">
        <v>9</v>
      </c>
      <c r="B19" s="8"/>
      <c r="C19" s="19" t="s">
        <v>1</v>
      </c>
      <c r="D19" s="5"/>
      <c r="I19" s="218" t="s">
        <v>111</v>
      </c>
      <c r="J19" s="218" t="s">
        <v>112</v>
      </c>
      <c r="L19" s="218" t="s">
        <v>111</v>
      </c>
      <c r="N19" s="218" t="s">
        <v>111</v>
      </c>
      <c r="O19" s="218" t="s">
        <v>112</v>
      </c>
      <c r="Q19" s="218" t="s">
        <v>111</v>
      </c>
      <c r="S19" s="218" t="s">
        <v>111</v>
      </c>
      <c r="T19" s="218" t="s">
        <v>112</v>
      </c>
      <c r="V19" s="218" t="s">
        <v>111</v>
      </c>
    </row>
    <row r="20" spans="1:29" ht="16.5" thickTop="1" x14ac:dyDescent="0.25">
      <c r="B20" s="218"/>
      <c r="C20" s="218"/>
      <c r="D20" s="5"/>
      <c r="X20" s="252" t="s">
        <v>13</v>
      </c>
      <c r="Y20" s="97"/>
      <c r="AA20" s="97"/>
    </row>
    <row r="21" spans="1:29" ht="15.75" thickBot="1" x14ac:dyDescent="0.3">
      <c r="C21" s="218"/>
      <c r="D21" s="11"/>
      <c r="E21" s="6"/>
      <c r="I21" s="85" t="s">
        <v>24</v>
      </c>
      <c r="N21" s="168" t="s">
        <v>121</v>
      </c>
      <c r="S21" s="430" t="s">
        <v>484</v>
      </c>
      <c r="X21" s="218" t="s">
        <v>111</v>
      </c>
      <c r="Y21" s="218" t="s">
        <v>112</v>
      </c>
      <c r="AA21" s="218" t="s">
        <v>111</v>
      </c>
    </row>
    <row r="22" spans="1:29" ht="15.75" thickTop="1" x14ac:dyDescent="0.25">
      <c r="B22" s="218"/>
      <c r="C22" s="218"/>
      <c r="D22" s="5"/>
      <c r="I22" s="87" t="s">
        <v>124</v>
      </c>
      <c r="L22" s="78" t="s">
        <v>115</v>
      </c>
      <c r="N22" s="88" t="s">
        <v>18</v>
      </c>
      <c r="Q22" s="167" t="s">
        <v>119</v>
      </c>
      <c r="S22" s="89" t="s">
        <v>86</v>
      </c>
      <c r="V22" s="90" t="s">
        <v>20</v>
      </c>
      <c r="X22" s="99"/>
    </row>
    <row r="23" spans="1:29" ht="15.75" thickBot="1" x14ac:dyDescent="0.3">
      <c r="A23" s="11" t="s">
        <v>19</v>
      </c>
      <c r="B23" s="4"/>
      <c r="C23" s="19" t="s">
        <v>1</v>
      </c>
      <c r="D23" s="5"/>
      <c r="I23" s="218" t="s">
        <v>111</v>
      </c>
      <c r="J23" s="218" t="s">
        <v>112</v>
      </c>
      <c r="L23" s="218" t="s">
        <v>111</v>
      </c>
      <c r="N23" s="218" t="s">
        <v>111</v>
      </c>
      <c r="O23" s="218" t="s">
        <v>112</v>
      </c>
      <c r="Q23" s="218" t="s">
        <v>111</v>
      </c>
      <c r="S23" s="218" t="s">
        <v>111</v>
      </c>
      <c r="T23" s="218" t="s">
        <v>112</v>
      </c>
      <c r="V23" s="218" t="s">
        <v>111</v>
      </c>
      <c r="X23" s="431" t="s">
        <v>489</v>
      </c>
    </row>
    <row r="24" spans="1:29" ht="15.75" thickTop="1" x14ac:dyDescent="0.25">
      <c r="A24" s="11"/>
      <c r="B24" s="5"/>
      <c r="C24" s="218"/>
      <c r="D24" s="5"/>
      <c r="X24" s="218" t="s">
        <v>111</v>
      </c>
      <c r="Y24" s="218" t="s">
        <v>112</v>
      </c>
      <c r="AA24" s="218" t="s">
        <v>111</v>
      </c>
    </row>
    <row r="25" spans="1:29" ht="15.75" thickBot="1" x14ac:dyDescent="0.3">
      <c r="B25" s="11"/>
      <c r="C25" s="6"/>
      <c r="D25" s="21" t="s">
        <v>1</v>
      </c>
      <c r="I25" s="80" t="s">
        <v>27</v>
      </c>
    </row>
    <row r="26" spans="1:29" ht="15.75" thickTop="1" x14ac:dyDescent="0.25">
      <c r="A26" s="11"/>
      <c r="B26" s="5"/>
      <c r="C26" s="7"/>
      <c r="D26" s="110"/>
      <c r="E26" s="19" t="s">
        <v>1</v>
      </c>
      <c r="I26" s="87" t="s">
        <v>122</v>
      </c>
      <c r="L26" s="87" t="s">
        <v>110</v>
      </c>
      <c r="X26" s="251" t="s">
        <v>88</v>
      </c>
    </row>
    <row r="27" spans="1:29" ht="15.75" thickBot="1" x14ac:dyDescent="0.3">
      <c r="A27" s="11" t="s">
        <v>10</v>
      </c>
      <c r="B27" s="8"/>
      <c r="C27" s="21" t="s">
        <v>1</v>
      </c>
      <c r="D27" s="110"/>
      <c r="I27" s="218" t="s">
        <v>111</v>
      </c>
      <c r="J27" s="218" t="s">
        <v>112</v>
      </c>
      <c r="L27" s="218" t="s">
        <v>111</v>
      </c>
      <c r="X27" s="218" t="s">
        <v>606</v>
      </c>
    </row>
    <row r="28" spans="1:29" ht="15.75" thickTop="1" x14ac:dyDescent="0.25">
      <c r="A28" s="11"/>
      <c r="B28" s="218"/>
      <c r="C28" s="21" t="s">
        <v>1</v>
      </c>
      <c r="D28" s="110"/>
      <c r="E28" s="20"/>
    </row>
    <row r="29" spans="1:29" ht="15.75" thickBot="1" x14ac:dyDescent="0.3">
      <c r="B29" s="218"/>
      <c r="C29" s="11"/>
      <c r="D29" s="112"/>
      <c r="E29" s="20"/>
      <c r="I29" s="84"/>
      <c r="S29" s="77"/>
    </row>
    <row r="30" spans="1:29" ht="15.75" thickTop="1" x14ac:dyDescent="0.25">
      <c r="A30" s="11"/>
      <c r="B30" s="218"/>
      <c r="C30" s="21" t="s">
        <v>1</v>
      </c>
      <c r="E30" s="20"/>
      <c r="J30" s="74"/>
      <c r="R30" s="79"/>
      <c r="S30" s="79"/>
      <c r="X30" s="79"/>
      <c r="AC30" s="79"/>
    </row>
    <row r="31" spans="1:29" ht="15.75" thickBot="1" x14ac:dyDescent="0.3">
      <c r="A31" s="11" t="s">
        <v>26</v>
      </c>
      <c r="B31" s="4"/>
      <c r="C31" s="21" t="s">
        <v>1</v>
      </c>
      <c r="E31" s="20"/>
      <c r="I31" s="87"/>
    </row>
    <row r="32" spans="1:29" ht="15.75" thickTop="1" x14ac:dyDescent="0.25">
      <c r="A32" s="11"/>
      <c r="B32" s="5"/>
      <c r="C32" s="5"/>
      <c r="D32" s="20"/>
      <c r="E32" s="20"/>
    </row>
    <row r="33" spans="1:29" ht="15.75" thickBot="1" x14ac:dyDescent="0.3">
      <c r="B33" s="11"/>
      <c r="C33" s="9"/>
      <c r="D33" s="19" t="s">
        <v>1</v>
      </c>
      <c r="E33" s="20"/>
      <c r="I33" s="85"/>
    </row>
    <row r="34" spans="1:29" ht="15.75" thickTop="1" x14ac:dyDescent="0.25">
      <c r="A34" s="11"/>
      <c r="B34" s="5"/>
      <c r="C34" s="218"/>
      <c r="E34" s="19" t="s">
        <v>1</v>
      </c>
    </row>
    <row r="35" spans="1:29" ht="15.75" thickBot="1" x14ac:dyDescent="0.3">
      <c r="A35" s="11" t="s">
        <v>11</v>
      </c>
      <c r="B35" s="8"/>
      <c r="C35" s="19" t="s">
        <v>1</v>
      </c>
    </row>
    <row r="36" spans="1:29" ht="15.75" thickTop="1" x14ac:dyDescent="0.25">
      <c r="A36" s="11"/>
      <c r="B36" s="218"/>
      <c r="C36" s="218"/>
    </row>
    <row r="37" spans="1:29" x14ac:dyDescent="0.25">
      <c r="C37" s="218"/>
    </row>
    <row r="38" spans="1:29" x14ac:dyDescent="0.25">
      <c r="C38" s="218"/>
      <c r="M38" s="74"/>
    </row>
    <row r="39" spans="1:29" x14ac:dyDescent="0.25">
      <c r="C39" s="218"/>
    </row>
    <row r="41" spans="1:29" x14ac:dyDescent="0.25">
      <c r="I41" s="234"/>
      <c r="J41" s="74"/>
      <c r="K41" s="74"/>
      <c r="R41" s="74"/>
      <c r="S41" s="74"/>
      <c r="X41" s="74"/>
      <c r="AC41" s="74"/>
    </row>
    <row r="42" spans="1:29" x14ac:dyDescent="0.25">
      <c r="S42" s="74"/>
      <c r="X42" s="74"/>
      <c r="AC42" s="74"/>
    </row>
    <row r="43" spans="1:29" x14ac:dyDescent="0.25">
      <c r="S43" s="74"/>
      <c r="X43" s="74"/>
      <c r="AC43" s="74"/>
    </row>
    <row r="52" spans="1:35" s="3" customFormat="1" ht="36" x14ac:dyDescent="0.55000000000000004">
      <c r="B52" s="2" t="s">
        <v>50</v>
      </c>
      <c r="C52" s="2"/>
      <c r="I52" s="2" t="s">
        <v>125</v>
      </c>
      <c r="R52" s="218"/>
      <c r="S52" s="218"/>
      <c r="T52" s="218"/>
      <c r="U52" s="218"/>
      <c r="V52" s="218"/>
      <c r="W52" s="218"/>
      <c r="X52" s="218"/>
      <c r="Y52" s="218"/>
      <c r="Z52" s="218"/>
      <c r="AA52" s="218"/>
      <c r="AB52" s="218"/>
      <c r="AC52" s="218"/>
      <c r="AD52" s="218"/>
      <c r="AE52" s="218"/>
      <c r="AF52" s="218"/>
      <c r="AG52" s="218"/>
      <c r="AH52" s="49"/>
      <c r="AI52" s="244"/>
    </row>
    <row r="53" spans="1:35" x14ac:dyDescent="0.25">
      <c r="AH53" s="49"/>
      <c r="AI53" s="244"/>
    </row>
    <row r="54" spans="1:35" x14ac:dyDescent="0.25">
      <c r="B54" s="218" t="s">
        <v>51</v>
      </c>
      <c r="C54" s="218" t="s">
        <v>51</v>
      </c>
      <c r="D54" s="218" t="s">
        <v>51</v>
      </c>
      <c r="E54" s="218" t="s">
        <v>51</v>
      </c>
      <c r="F54" s="218" t="s">
        <v>51</v>
      </c>
      <c r="I54" s="79" t="s">
        <v>78</v>
      </c>
      <c r="J54" s="79"/>
      <c r="K54" s="79"/>
      <c r="L54" s="79"/>
      <c r="M54" s="79"/>
      <c r="AH54" s="49"/>
      <c r="AI54" s="245"/>
    </row>
    <row r="55" spans="1:35" x14ac:dyDescent="0.25">
      <c r="B55" s="218" t="s">
        <v>107</v>
      </c>
      <c r="C55" s="218" t="s">
        <v>29</v>
      </c>
      <c r="D55" s="218" t="s">
        <v>5</v>
      </c>
      <c r="E55" s="218" t="s">
        <v>6</v>
      </c>
      <c r="F55" s="218" t="s">
        <v>7</v>
      </c>
      <c r="AI55" s="68"/>
    </row>
    <row r="56" spans="1:35" x14ac:dyDescent="0.25">
      <c r="I56" s="84" t="s">
        <v>16</v>
      </c>
      <c r="N56" s="171" t="s">
        <v>108</v>
      </c>
      <c r="S56" s="77" t="s">
        <v>109</v>
      </c>
      <c r="X56" s="246" t="s">
        <v>18</v>
      </c>
      <c r="Y56" s="74"/>
      <c r="AI56" s="247"/>
    </row>
    <row r="57" spans="1:35" x14ac:dyDescent="0.25">
      <c r="E57" s="218" t="s">
        <v>1</v>
      </c>
      <c r="I57" s="172" t="s">
        <v>13</v>
      </c>
      <c r="J57" s="74"/>
      <c r="L57" s="83" t="s">
        <v>87</v>
      </c>
      <c r="N57" s="172" t="s">
        <v>13</v>
      </c>
      <c r="Q57" s="87" t="s">
        <v>116</v>
      </c>
      <c r="S57" s="83" t="s">
        <v>87</v>
      </c>
      <c r="V57" s="87" t="s">
        <v>126</v>
      </c>
      <c r="X57" s="218" t="s">
        <v>111</v>
      </c>
      <c r="Y57" s="218" t="s">
        <v>112</v>
      </c>
      <c r="AA57" s="218" t="s">
        <v>111</v>
      </c>
      <c r="AI57" s="68"/>
    </row>
    <row r="58" spans="1:35" ht="15.75" thickBot="1" x14ac:dyDescent="0.3">
      <c r="A58" s="11" t="s">
        <v>127</v>
      </c>
      <c r="B58" s="4"/>
      <c r="C58" s="218"/>
      <c r="I58" s="218" t="s">
        <v>111</v>
      </c>
      <c r="J58" s="218" t="s">
        <v>112</v>
      </c>
      <c r="L58" s="218" t="s">
        <v>111</v>
      </c>
      <c r="N58" s="218" t="s">
        <v>111</v>
      </c>
      <c r="O58" s="218" t="s">
        <v>112</v>
      </c>
      <c r="Q58" s="218" t="s">
        <v>111</v>
      </c>
      <c r="S58" s="218" t="s">
        <v>111</v>
      </c>
      <c r="T58" s="218" t="s">
        <v>112</v>
      </c>
      <c r="V58" s="218" t="s">
        <v>111</v>
      </c>
    </row>
    <row r="59" spans="1:35" ht="16.5" thickTop="1" thickBot="1" x14ac:dyDescent="0.3">
      <c r="B59" s="235"/>
      <c r="C59" s="4" t="s">
        <v>1</v>
      </c>
      <c r="D59" s="19" t="s">
        <v>1</v>
      </c>
      <c r="G59" s="19"/>
      <c r="X59" s="248" t="s">
        <v>87</v>
      </c>
    </row>
    <row r="60" spans="1:35" ht="16.5" thickTop="1" thickBot="1" x14ac:dyDescent="0.3">
      <c r="A60" s="11" t="s">
        <v>8</v>
      </c>
      <c r="B60" s="8"/>
      <c r="C60" s="5"/>
      <c r="G60" s="20"/>
      <c r="I60" s="81" t="s">
        <v>14</v>
      </c>
      <c r="N60" s="169" t="s">
        <v>113</v>
      </c>
      <c r="S60" s="164" t="s">
        <v>114</v>
      </c>
      <c r="X60" s="218" t="s">
        <v>111</v>
      </c>
      <c r="Y60" s="218" t="s">
        <v>112</v>
      </c>
      <c r="AA60" s="218" t="s">
        <v>111</v>
      </c>
    </row>
    <row r="61" spans="1:35" ht="16.5" thickTop="1" thickBot="1" x14ac:dyDescent="0.3">
      <c r="C61" s="11" t="s">
        <v>1</v>
      </c>
      <c r="D61" s="6" t="s">
        <v>1</v>
      </c>
      <c r="E61" s="19" t="s">
        <v>1</v>
      </c>
      <c r="F61" s="19" t="s">
        <v>1</v>
      </c>
      <c r="G61" s="20"/>
      <c r="I61" s="89" t="s">
        <v>86</v>
      </c>
      <c r="L61" s="88" t="s">
        <v>18</v>
      </c>
      <c r="N61" s="78" t="s">
        <v>115</v>
      </c>
      <c r="Q61" s="90" t="s">
        <v>20</v>
      </c>
      <c r="S61" s="88" t="s">
        <v>18</v>
      </c>
      <c r="T61" s="74"/>
      <c r="U61" s="74"/>
      <c r="V61" s="87" t="s">
        <v>128</v>
      </c>
    </row>
    <row r="62" spans="1:35" ht="16.5" thickTop="1" thickBot="1" x14ac:dyDescent="0.3">
      <c r="A62" s="11" t="s">
        <v>129</v>
      </c>
      <c r="B62" s="4"/>
      <c r="C62" s="5"/>
      <c r="D62" s="7"/>
      <c r="E62" s="20"/>
      <c r="F62" s="20"/>
      <c r="G62" s="20"/>
      <c r="I62" s="218" t="s">
        <v>111</v>
      </c>
      <c r="J62" s="218" t="s">
        <v>112</v>
      </c>
      <c r="L62" s="218" t="s">
        <v>111</v>
      </c>
      <c r="N62" s="218" t="s">
        <v>111</v>
      </c>
      <c r="O62" s="218" t="s">
        <v>112</v>
      </c>
      <c r="Q62" s="218" t="s">
        <v>111</v>
      </c>
      <c r="S62" s="218" t="s">
        <v>111</v>
      </c>
      <c r="T62" s="218" t="s">
        <v>112</v>
      </c>
      <c r="V62" s="218" t="s">
        <v>111</v>
      </c>
      <c r="X62" s="249" t="s">
        <v>28</v>
      </c>
    </row>
    <row r="63" spans="1:35" ht="16.5" thickTop="1" thickBot="1" x14ac:dyDescent="0.3">
      <c r="B63" s="235"/>
      <c r="C63" s="8" t="s">
        <v>1</v>
      </c>
      <c r="D63" s="21" t="s">
        <v>1</v>
      </c>
      <c r="E63" s="20"/>
      <c r="F63" s="20"/>
      <c r="G63" s="20"/>
      <c r="X63" s="218" t="s">
        <v>111</v>
      </c>
      <c r="Y63" s="218" t="s">
        <v>112</v>
      </c>
      <c r="AA63" s="218" t="s">
        <v>111</v>
      </c>
    </row>
    <row r="64" spans="1:35" ht="16.5" thickTop="1" thickBot="1" x14ac:dyDescent="0.3">
      <c r="A64" s="11" t="s">
        <v>23</v>
      </c>
      <c r="B64" s="8"/>
      <c r="C64" s="218"/>
      <c r="D64" s="21" t="s">
        <v>1</v>
      </c>
      <c r="E64" s="20"/>
      <c r="F64" s="20"/>
      <c r="I64" s="80" t="s">
        <v>17</v>
      </c>
      <c r="N64" s="170" t="s">
        <v>117</v>
      </c>
      <c r="S64" s="165" t="s">
        <v>118</v>
      </c>
    </row>
    <row r="65" spans="1:27" ht="16.5" thickTop="1" thickBot="1" x14ac:dyDescent="0.3">
      <c r="C65" s="218"/>
      <c r="D65" s="11" t="s">
        <v>1</v>
      </c>
      <c r="E65" s="22" t="s">
        <v>1</v>
      </c>
      <c r="I65" s="167" t="s">
        <v>119</v>
      </c>
      <c r="L65" s="78" t="s">
        <v>115</v>
      </c>
      <c r="M65" s="74"/>
      <c r="N65" s="87" t="s">
        <v>130</v>
      </c>
      <c r="Q65" s="87" t="s">
        <v>131</v>
      </c>
      <c r="S65" s="167" t="s">
        <v>119</v>
      </c>
      <c r="V65" s="83" t="s">
        <v>87</v>
      </c>
      <c r="X65" s="77" t="s">
        <v>86</v>
      </c>
    </row>
    <row r="66" spans="1:27" ht="16.5" thickTop="1" thickBot="1" x14ac:dyDescent="0.3">
      <c r="A66" s="11" t="s">
        <v>132</v>
      </c>
      <c r="B66" s="4"/>
      <c r="C66" s="218"/>
      <c r="D66" s="21" t="s">
        <v>1</v>
      </c>
      <c r="E66" s="109"/>
      <c r="G66" s="20"/>
      <c r="I66" s="218" t="s">
        <v>111</v>
      </c>
      <c r="J66" s="218" t="s">
        <v>112</v>
      </c>
      <c r="L66" s="218" t="s">
        <v>111</v>
      </c>
      <c r="N66" s="218" t="s">
        <v>111</v>
      </c>
      <c r="O66" s="218" t="s">
        <v>112</v>
      </c>
      <c r="Q66" s="218" t="s">
        <v>111</v>
      </c>
      <c r="S66" s="218" t="s">
        <v>111</v>
      </c>
      <c r="T66" s="218" t="s">
        <v>112</v>
      </c>
      <c r="V66" s="218" t="s">
        <v>111</v>
      </c>
      <c r="X66" s="218" t="s">
        <v>111</v>
      </c>
      <c r="Y66" s="218" t="s">
        <v>112</v>
      </c>
      <c r="AA66" s="218" t="s">
        <v>111</v>
      </c>
    </row>
    <row r="67" spans="1:27" ht="16.5" thickTop="1" thickBot="1" x14ac:dyDescent="0.3">
      <c r="B67" s="235"/>
      <c r="C67" s="6" t="s">
        <v>1</v>
      </c>
      <c r="D67" s="21" t="s">
        <v>1</v>
      </c>
      <c r="E67" s="5"/>
      <c r="G67" s="19"/>
      <c r="N67" s="74"/>
      <c r="O67" s="74"/>
      <c r="P67" s="74"/>
      <c r="Q67" s="74"/>
    </row>
    <row r="68" spans="1:27" ht="16.5" thickTop="1" thickBot="1" x14ac:dyDescent="0.3">
      <c r="A68" s="11" t="s">
        <v>25</v>
      </c>
      <c r="B68" s="8"/>
      <c r="C68" s="5"/>
      <c r="D68" s="5"/>
      <c r="E68" s="110"/>
      <c r="F68" s="20"/>
      <c r="I68" s="234" t="s">
        <v>15</v>
      </c>
      <c r="J68" s="74"/>
      <c r="K68" s="74"/>
      <c r="N68" s="173" t="s">
        <v>120</v>
      </c>
      <c r="S68" s="253" t="s">
        <v>133</v>
      </c>
      <c r="X68" s="250" t="s">
        <v>20</v>
      </c>
    </row>
    <row r="69" spans="1:27" ht="16.5" thickTop="1" thickBot="1" x14ac:dyDescent="0.3">
      <c r="C69" s="11" t="s">
        <v>1</v>
      </c>
      <c r="D69" s="9" t="s">
        <v>1</v>
      </c>
      <c r="E69" s="21" t="s">
        <v>1</v>
      </c>
      <c r="F69" s="19" t="s">
        <v>1</v>
      </c>
      <c r="I69" s="87" t="s">
        <v>12</v>
      </c>
      <c r="L69" s="90" t="s">
        <v>20</v>
      </c>
      <c r="N69" s="90" t="s">
        <v>20</v>
      </c>
      <c r="O69" s="74"/>
      <c r="P69" s="74"/>
      <c r="Q69" s="88" t="s">
        <v>18</v>
      </c>
      <c r="S69" s="90" t="s">
        <v>20</v>
      </c>
      <c r="V69" s="172" t="s">
        <v>13</v>
      </c>
      <c r="X69" s="218" t="s">
        <v>111</v>
      </c>
      <c r="Y69" s="218" t="s">
        <v>112</v>
      </c>
      <c r="AA69" s="218" t="s">
        <v>111</v>
      </c>
    </row>
    <row r="70" spans="1:27" ht="16.5" thickTop="1" thickBot="1" x14ac:dyDescent="0.3">
      <c r="A70" s="11" t="s">
        <v>134</v>
      </c>
      <c r="B70" s="4"/>
      <c r="C70" s="5"/>
      <c r="E70" s="5"/>
      <c r="I70" s="218" t="s">
        <v>111</v>
      </c>
      <c r="J70" s="218" t="s">
        <v>112</v>
      </c>
      <c r="L70" s="218" t="s">
        <v>111</v>
      </c>
      <c r="N70" s="218" t="s">
        <v>111</v>
      </c>
      <c r="O70" s="218" t="s">
        <v>112</v>
      </c>
      <c r="Q70" s="218" t="s">
        <v>111</v>
      </c>
      <c r="S70" s="218" t="s">
        <v>111</v>
      </c>
      <c r="T70" s="218" t="s">
        <v>112</v>
      </c>
      <c r="V70" s="218" t="s">
        <v>111</v>
      </c>
    </row>
    <row r="71" spans="1:27" ht="17.25" thickTop="1" thickBot="1" x14ac:dyDescent="0.3">
      <c r="B71" s="235"/>
      <c r="C71" s="8" t="s">
        <v>1</v>
      </c>
      <c r="D71" s="19" t="s">
        <v>1</v>
      </c>
      <c r="E71" s="5"/>
      <c r="X71" s="251" t="s">
        <v>88</v>
      </c>
      <c r="Y71" s="97"/>
      <c r="AA71" s="97"/>
    </row>
    <row r="72" spans="1:27" ht="16.5" thickTop="1" thickBot="1" x14ac:dyDescent="0.3">
      <c r="A72" s="11" t="s">
        <v>9</v>
      </c>
      <c r="B72" s="8"/>
      <c r="C72" s="218"/>
      <c r="E72" s="5"/>
      <c r="I72" s="85" t="s">
        <v>24</v>
      </c>
      <c r="N72" s="79" t="s">
        <v>104</v>
      </c>
      <c r="O72" s="79"/>
      <c r="P72" s="79"/>
      <c r="Q72" s="79"/>
      <c r="X72" s="218" t="s">
        <v>111</v>
      </c>
      <c r="Y72" s="218" t="s">
        <v>112</v>
      </c>
      <c r="AA72" s="218" t="s">
        <v>111</v>
      </c>
    </row>
    <row r="73" spans="1:27" ht="16.5" thickTop="1" thickBot="1" x14ac:dyDescent="0.3">
      <c r="E73" s="5"/>
      <c r="F73" s="111" t="s">
        <v>1</v>
      </c>
      <c r="I73" s="87" t="s">
        <v>123</v>
      </c>
      <c r="L73" s="87" t="s">
        <v>124</v>
      </c>
      <c r="X73" s="99"/>
    </row>
    <row r="74" spans="1:27" ht="16.5" thickTop="1" thickBot="1" x14ac:dyDescent="0.3">
      <c r="A74" s="11" t="s">
        <v>135</v>
      </c>
      <c r="B74" s="4"/>
      <c r="C74" s="218"/>
      <c r="E74" s="5"/>
      <c r="I74" s="218" t="s">
        <v>111</v>
      </c>
      <c r="J74" s="218" t="s">
        <v>112</v>
      </c>
      <c r="L74" s="218" t="s">
        <v>111</v>
      </c>
      <c r="N74" s="168" t="s">
        <v>121</v>
      </c>
      <c r="X74" s="252" t="s">
        <v>13</v>
      </c>
    </row>
    <row r="75" spans="1:27" ht="16.5" thickTop="1" thickBot="1" x14ac:dyDescent="0.3">
      <c r="A75" s="11"/>
      <c r="B75" s="235"/>
      <c r="C75" s="4" t="s">
        <v>1</v>
      </c>
      <c r="D75" s="19" t="s">
        <v>1</v>
      </c>
      <c r="E75" s="5"/>
      <c r="N75" s="88" t="s">
        <v>18</v>
      </c>
      <c r="Q75" s="167" t="s">
        <v>88</v>
      </c>
      <c r="T75" s="218" t="s">
        <v>1</v>
      </c>
      <c r="X75" s="218" t="s">
        <v>111</v>
      </c>
      <c r="Y75" s="218" t="s">
        <v>112</v>
      </c>
      <c r="AA75" s="218" t="s">
        <v>111</v>
      </c>
    </row>
    <row r="76" spans="1:27" ht="16.5" thickTop="1" thickBot="1" x14ac:dyDescent="0.3">
      <c r="A76" s="11" t="s">
        <v>10</v>
      </c>
      <c r="B76" s="8"/>
      <c r="C76" s="5"/>
      <c r="E76" s="5"/>
      <c r="I76" s="80" t="s">
        <v>27</v>
      </c>
      <c r="N76" s="218" t="s">
        <v>111</v>
      </c>
      <c r="O76" s="218" t="s">
        <v>112</v>
      </c>
      <c r="Q76" s="218" t="s">
        <v>111</v>
      </c>
    </row>
    <row r="77" spans="1:27" ht="16.5" thickTop="1" thickBot="1" x14ac:dyDescent="0.3">
      <c r="A77" s="11"/>
      <c r="C77" s="11" t="s">
        <v>1</v>
      </c>
      <c r="D77" s="6" t="s">
        <v>1</v>
      </c>
      <c r="E77" s="21" t="s">
        <v>1</v>
      </c>
      <c r="I77" s="87" t="s">
        <v>110</v>
      </c>
      <c r="L77" s="87" t="s">
        <v>122</v>
      </c>
    </row>
    <row r="78" spans="1:27" ht="16.5" thickTop="1" thickBot="1" x14ac:dyDescent="0.3">
      <c r="A78" s="11" t="s">
        <v>136</v>
      </c>
      <c r="B78" s="4"/>
      <c r="C78" s="5"/>
      <c r="D78" s="7"/>
      <c r="E78" s="110"/>
      <c r="F78" s="19" t="s">
        <v>1</v>
      </c>
      <c r="I78" s="218" t="s">
        <v>111</v>
      </c>
      <c r="J78" s="218" t="s">
        <v>112</v>
      </c>
      <c r="L78" s="218" t="s">
        <v>111</v>
      </c>
      <c r="N78" s="165" t="s">
        <v>137</v>
      </c>
    </row>
    <row r="79" spans="1:27" ht="16.5" thickTop="1" thickBot="1" x14ac:dyDescent="0.3">
      <c r="A79" s="11"/>
      <c r="B79" s="235"/>
      <c r="C79" s="8" t="s">
        <v>1</v>
      </c>
      <c r="D79" s="21" t="s">
        <v>1</v>
      </c>
      <c r="E79" s="110"/>
      <c r="N79" s="78" t="s">
        <v>115</v>
      </c>
      <c r="Q79" s="83" t="s">
        <v>87</v>
      </c>
    </row>
    <row r="80" spans="1:27" ht="16.5" thickTop="1" thickBot="1" x14ac:dyDescent="0.3">
      <c r="A80" s="11" t="s">
        <v>19</v>
      </c>
      <c r="B80" s="8"/>
      <c r="C80" s="218"/>
      <c r="D80" s="21" t="s">
        <v>1</v>
      </c>
      <c r="E80" s="110"/>
      <c r="F80" s="20"/>
      <c r="N80" s="218" t="s">
        <v>111</v>
      </c>
      <c r="O80" s="218" t="s">
        <v>112</v>
      </c>
      <c r="Q80" s="218" t="s">
        <v>111</v>
      </c>
    </row>
    <row r="81" spans="1:17" ht="16.5" thickTop="1" thickBot="1" x14ac:dyDescent="0.3">
      <c r="A81" s="11"/>
      <c r="C81" s="218"/>
      <c r="D81" s="11" t="s">
        <v>1</v>
      </c>
      <c r="E81" s="112" t="s">
        <v>1</v>
      </c>
      <c r="F81" s="20"/>
    </row>
    <row r="82" spans="1:17" ht="16.5" thickTop="1" thickBot="1" x14ac:dyDescent="0.3">
      <c r="A82" s="11" t="s">
        <v>138</v>
      </c>
      <c r="B82" s="4"/>
      <c r="C82" s="218"/>
      <c r="D82" s="21" t="s">
        <v>1</v>
      </c>
      <c r="F82" s="20"/>
      <c r="N82" s="254" t="s">
        <v>139</v>
      </c>
    </row>
    <row r="83" spans="1:17" ht="16.5" thickTop="1" thickBot="1" x14ac:dyDescent="0.3">
      <c r="A83" s="11"/>
      <c r="B83" s="235"/>
      <c r="C83" s="6" t="s">
        <v>1</v>
      </c>
      <c r="D83" s="21" t="s">
        <v>1</v>
      </c>
      <c r="F83" s="20"/>
      <c r="N83" s="87" t="s">
        <v>140</v>
      </c>
      <c r="Q83" s="87" t="s">
        <v>141</v>
      </c>
    </row>
    <row r="84" spans="1:17" ht="16.5" thickTop="1" thickBot="1" x14ac:dyDescent="0.3">
      <c r="A84" s="11" t="s">
        <v>26</v>
      </c>
      <c r="B84" s="8"/>
      <c r="C84" s="5"/>
      <c r="D84" s="5"/>
      <c r="E84" s="20"/>
      <c r="F84" s="20"/>
      <c r="N84" s="218" t="s">
        <v>111</v>
      </c>
      <c r="O84" s="218" t="s">
        <v>112</v>
      </c>
      <c r="Q84" s="218" t="s">
        <v>111</v>
      </c>
    </row>
    <row r="85" spans="1:17" ht="16.5" thickTop="1" thickBot="1" x14ac:dyDescent="0.3">
      <c r="A85" s="11"/>
      <c r="C85" s="11" t="s">
        <v>1</v>
      </c>
      <c r="D85" s="9" t="s">
        <v>1</v>
      </c>
      <c r="E85" s="19" t="s">
        <v>1</v>
      </c>
      <c r="F85" s="20"/>
    </row>
    <row r="86" spans="1:17" ht="16.5" thickTop="1" thickBot="1" x14ac:dyDescent="0.3">
      <c r="A86" s="11" t="s">
        <v>142</v>
      </c>
      <c r="B86" s="4"/>
      <c r="C86" s="5"/>
      <c r="F86" s="19" t="s">
        <v>1</v>
      </c>
      <c r="N86" s="255" t="s">
        <v>143</v>
      </c>
    </row>
    <row r="87" spans="1:17" ht="16.5" thickTop="1" thickBot="1" x14ac:dyDescent="0.3">
      <c r="A87" s="11"/>
      <c r="B87" s="235"/>
      <c r="C87" s="8" t="s">
        <v>1</v>
      </c>
      <c r="D87" s="19" t="s">
        <v>1</v>
      </c>
      <c r="N87" s="87" t="s">
        <v>144</v>
      </c>
      <c r="Q87" s="87" t="s">
        <v>145</v>
      </c>
    </row>
    <row r="88" spans="1:17" ht="16.5" thickTop="1" thickBot="1" x14ac:dyDescent="0.3">
      <c r="A88" s="11" t="s">
        <v>11</v>
      </c>
      <c r="B88" s="8"/>
      <c r="C88" s="218"/>
      <c r="N88" s="218" t="s">
        <v>111</v>
      </c>
      <c r="O88" s="218" t="s">
        <v>112</v>
      </c>
      <c r="Q88" s="218" t="s">
        <v>111</v>
      </c>
    </row>
    <row r="89" spans="1:17" ht="15.75" thickTop="1" x14ac:dyDescent="0.25"/>
    <row r="94" spans="1:17" x14ac:dyDescent="0.25">
      <c r="L94" s="87"/>
    </row>
  </sheetData>
  <phoneticPr fontId="89" type="noConversion"/>
  <conditionalFormatting sqref="AH1:AH6">
    <cfRule type="dataBar" priority="2">
      <dataBar>
        <cfvo type="min"/>
        <cfvo type="max"/>
        <color rgb="FF00CC00"/>
      </dataBar>
      <extLst>
        <ext xmlns:x14="http://schemas.microsoft.com/office/spreadsheetml/2009/9/main" uri="{B025F937-C7B1-47D3-B67F-A62EFF666E3E}">
          <x14:id>{468ADB8E-B4B7-439B-A486-3FBCAEAE7960}</x14:id>
        </ext>
      </extLst>
    </cfRule>
  </conditionalFormatting>
  <conditionalFormatting sqref="AH52:AH57">
    <cfRule type="dataBar" priority="1">
      <dataBar>
        <cfvo type="min"/>
        <cfvo type="max"/>
        <color rgb="FF00CC00"/>
      </dataBar>
      <extLst>
        <ext xmlns:x14="http://schemas.microsoft.com/office/spreadsheetml/2009/9/main" uri="{B025F937-C7B1-47D3-B67F-A62EFF666E3E}">
          <x14:id>{4C5E3B7A-7652-4BE1-9C2F-EAE7D15B4F96}</x14:id>
        </ext>
      </extLst>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dataBar" id="{468ADB8E-B4B7-439B-A486-3FBCAEAE7960}">
            <x14:dataBar minLength="0" maxLength="100" gradient="0">
              <x14:cfvo type="autoMin"/>
              <x14:cfvo type="autoMax"/>
              <x14:negativeFillColor rgb="FFFF0000"/>
              <x14:axisColor rgb="FF000000"/>
            </x14:dataBar>
          </x14:cfRule>
          <xm:sqref>AH1:AH6</xm:sqref>
        </x14:conditionalFormatting>
        <x14:conditionalFormatting xmlns:xm="http://schemas.microsoft.com/office/excel/2006/main">
          <x14:cfRule type="dataBar" id="{4C5E3B7A-7652-4BE1-9C2F-EAE7D15B4F96}">
            <x14:dataBar minLength="0" maxLength="100" gradient="0">
              <x14:cfvo type="autoMin"/>
              <x14:cfvo type="autoMax"/>
              <x14:negativeFillColor rgb="FFFF0000"/>
              <x14:axisColor rgb="FF000000"/>
            </x14:dataBar>
          </x14:cfRule>
          <xm:sqref>AH52:AH57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AB21-D423-4673-81D0-83236E773417}">
  <dimension ref="A1:AK331"/>
  <sheetViews>
    <sheetView zoomScale="60" zoomScaleNormal="60" workbookViewId="0">
      <selection activeCell="Q40" sqref="Q40"/>
    </sheetView>
  </sheetViews>
  <sheetFormatPr defaultColWidth="9.140625" defaultRowHeight="16.5" x14ac:dyDescent="0.25"/>
  <cols>
    <col min="1" max="1" width="9.140625" style="376"/>
    <col min="2" max="2" width="28.7109375" style="376" customWidth="1"/>
    <col min="3" max="3" width="3.85546875" style="376" customWidth="1"/>
    <col min="4" max="4" width="28.7109375" style="376" customWidth="1"/>
    <col min="5" max="5" width="6" style="49" customWidth="1"/>
    <col min="6" max="6" width="9.140625" style="376"/>
    <col min="7" max="7" width="28.7109375" style="376" customWidth="1"/>
    <col min="8" max="8" width="3.85546875" style="376" customWidth="1"/>
    <col min="9" max="9" width="28.7109375" style="376" customWidth="1"/>
    <col min="10" max="10" width="6" style="49" customWidth="1"/>
    <col min="11" max="11" width="9.140625" style="376"/>
    <col min="12" max="12" width="28.7109375" style="376" customWidth="1"/>
    <col min="13" max="13" width="3.85546875" style="376" customWidth="1"/>
    <col min="14" max="14" width="28.7109375" style="376" customWidth="1"/>
    <col min="15" max="15" width="6" style="49" customWidth="1"/>
    <col min="16" max="16" width="9.140625" style="376"/>
    <col min="17" max="17" width="28.7109375" style="376" customWidth="1"/>
    <col min="18" max="18" width="3.85546875" style="376" customWidth="1"/>
    <col min="19" max="19" width="28.7109375" style="376" customWidth="1"/>
    <col min="20" max="20" width="18.140625" style="49" customWidth="1"/>
    <col min="21" max="21" width="48" style="376" customWidth="1"/>
    <col min="22" max="22" width="8" style="376" customWidth="1"/>
    <col min="23" max="23" width="48" style="376" customWidth="1"/>
    <col min="24" max="24" width="25.5703125" style="376" customWidth="1"/>
    <col min="25" max="25" width="25.85546875" style="49" customWidth="1"/>
    <col min="26" max="26" width="4.85546875" style="376" customWidth="1"/>
    <col min="27" max="27" width="25.5703125" style="376" customWidth="1"/>
    <col min="28" max="28" width="9.140625" style="376"/>
    <col min="29" max="29" width="25.85546875" style="49" customWidth="1"/>
    <col min="30" max="30" width="4.85546875" style="376" customWidth="1"/>
    <col min="31" max="31" width="25.5703125" style="376" customWidth="1"/>
    <col min="32" max="32" width="9.140625" style="376"/>
    <col min="33" max="33" width="25.85546875" style="49" customWidth="1"/>
    <col min="34" max="34" width="4.85546875" style="376" customWidth="1"/>
    <col min="35" max="35" width="25.5703125" style="376" customWidth="1"/>
    <col min="36" max="16384" width="9.140625" style="376"/>
  </cols>
  <sheetData>
    <row r="1" spans="1:37" s="372" customFormat="1" ht="26.25" customHeight="1" x14ac:dyDescent="0.25">
      <c r="A1" s="371" t="s">
        <v>503</v>
      </c>
      <c r="E1" s="373"/>
      <c r="F1" s="371"/>
      <c r="J1" s="373"/>
      <c r="K1" s="371"/>
      <c r="O1" s="373"/>
      <c r="P1" s="371"/>
      <c r="T1" s="373"/>
      <c r="X1" s="374"/>
      <c r="Y1" s="263"/>
      <c r="Z1" s="263"/>
      <c r="AA1" s="374"/>
      <c r="AB1" s="263"/>
      <c r="AC1" s="263"/>
      <c r="AD1" s="263"/>
      <c r="AE1" s="374"/>
      <c r="AF1" s="263"/>
      <c r="AG1" s="263"/>
      <c r="AH1" s="263"/>
      <c r="AI1" s="374"/>
      <c r="AJ1" s="263"/>
      <c r="AK1" s="263"/>
    </row>
    <row r="2" spans="1:37" s="372" customFormat="1" ht="26.25" customHeight="1" x14ac:dyDescent="0.25">
      <c r="E2" s="373"/>
      <c r="J2" s="373"/>
      <c r="O2" s="373"/>
      <c r="T2" s="373"/>
      <c r="U2" s="375"/>
      <c r="X2" s="374"/>
      <c r="Y2" s="263"/>
      <c r="Z2" s="263"/>
      <c r="AA2" s="374"/>
      <c r="AB2" s="263"/>
      <c r="AC2" s="263"/>
      <c r="AD2" s="263"/>
      <c r="AE2" s="374"/>
      <c r="AF2" s="263"/>
      <c r="AG2" s="263"/>
      <c r="AH2" s="263"/>
      <c r="AI2" s="374"/>
      <c r="AJ2" s="263"/>
      <c r="AK2" s="263"/>
    </row>
    <row r="3" spans="1:37" ht="17.25" customHeight="1" x14ac:dyDescent="0.25">
      <c r="B3" s="377">
        <v>44800</v>
      </c>
      <c r="C3" s="263"/>
      <c r="D3" s="378" t="s">
        <v>504</v>
      </c>
      <c r="E3" s="379"/>
      <c r="J3" s="379"/>
      <c r="O3" s="379"/>
      <c r="T3" s="379"/>
      <c r="V3" s="378"/>
      <c r="W3" s="380"/>
      <c r="X3" s="374"/>
      <c r="Y3" s="263"/>
      <c r="Z3" s="263"/>
      <c r="AA3" s="374"/>
      <c r="AB3" s="263"/>
      <c r="AC3" s="263"/>
      <c r="AD3" s="263"/>
      <c r="AE3" s="374"/>
      <c r="AF3" s="263"/>
      <c r="AG3" s="263"/>
      <c r="AH3" s="263"/>
      <c r="AI3" s="374"/>
      <c r="AJ3" s="263"/>
      <c r="AK3" s="263"/>
    </row>
    <row r="4" spans="1:37" s="372" customFormat="1" ht="17.25" customHeight="1" x14ac:dyDescent="0.25">
      <c r="A4" s="49">
        <v>1</v>
      </c>
      <c r="B4" s="381" t="s">
        <v>186</v>
      </c>
      <c r="C4" s="380" t="s">
        <v>154</v>
      </c>
      <c r="D4" s="259" t="s">
        <v>216</v>
      </c>
      <c r="E4" s="382"/>
      <c r="F4" s="263"/>
      <c r="G4" s="263"/>
      <c r="H4" s="263"/>
      <c r="I4" s="263"/>
      <c r="J4" s="382"/>
      <c r="K4" s="263"/>
      <c r="L4" s="263"/>
      <c r="M4" s="263"/>
      <c r="N4" s="263"/>
      <c r="O4" s="382"/>
      <c r="P4" s="263"/>
      <c r="Q4" s="263"/>
      <c r="R4" s="263"/>
      <c r="S4" s="263"/>
      <c r="T4" s="382"/>
      <c r="U4" s="373" t="s">
        <v>440</v>
      </c>
      <c r="V4" s="263"/>
      <c r="W4" s="263"/>
      <c r="X4" s="374"/>
      <c r="Y4" s="263"/>
      <c r="Z4" s="263"/>
      <c r="AA4" s="374"/>
      <c r="AB4" s="263"/>
      <c r="AC4" s="263"/>
      <c r="AD4" s="263"/>
      <c r="AE4" s="374"/>
      <c r="AF4" s="263"/>
      <c r="AG4" s="263"/>
      <c r="AH4" s="263"/>
      <c r="AI4" s="374"/>
      <c r="AJ4" s="263"/>
      <c r="AK4" s="263"/>
    </row>
    <row r="5" spans="1:37" s="263" customFormat="1" ht="17.25" customHeight="1" x14ac:dyDescent="0.25">
      <c r="B5" s="383"/>
      <c r="C5" s="380"/>
      <c r="D5" s="383"/>
      <c r="E5" s="382"/>
      <c r="J5" s="379"/>
      <c r="O5" s="379"/>
      <c r="T5" s="379"/>
      <c r="U5" s="384"/>
    </row>
    <row r="6" spans="1:37" s="263" customFormat="1" ht="17.25" customHeight="1" x14ac:dyDescent="0.25">
      <c r="B6" s="377">
        <v>44805</v>
      </c>
      <c r="D6" s="378" t="s">
        <v>147</v>
      </c>
      <c r="E6" s="379"/>
      <c r="F6" s="376"/>
      <c r="G6" s="377">
        <v>44835</v>
      </c>
      <c r="I6" s="378" t="s">
        <v>505</v>
      </c>
      <c r="J6" s="385"/>
      <c r="K6" s="376"/>
      <c r="L6" s="377">
        <v>44863</v>
      </c>
      <c r="N6" s="378" t="s">
        <v>506</v>
      </c>
      <c r="O6" s="385"/>
      <c r="P6" s="376"/>
      <c r="Q6" s="377">
        <v>44891</v>
      </c>
      <c r="S6" s="378" t="s">
        <v>507</v>
      </c>
      <c r="T6" s="385"/>
      <c r="U6" s="373" t="s">
        <v>508</v>
      </c>
      <c r="W6" s="373" t="s">
        <v>509</v>
      </c>
    </row>
    <row r="7" spans="1:37" s="263" customFormat="1" ht="17.25" customHeight="1" x14ac:dyDescent="0.25">
      <c r="A7" s="49">
        <v>2</v>
      </c>
      <c r="B7" s="386" t="s">
        <v>183</v>
      </c>
      <c r="C7" s="380" t="s">
        <v>154</v>
      </c>
      <c r="D7" s="387" t="s">
        <v>201</v>
      </c>
      <c r="E7" s="385"/>
      <c r="F7" s="49">
        <v>1</v>
      </c>
      <c r="G7" s="387" t="s">
        <v>70</v>
      </c>
      <c r="H7" s="380" t="s">
        <v>154</v>
      </c>
      <c r="I7" s="386" t="s">
        <v>185</v>
      </c>
      <c r="J7" s="388"/>
      <c r="K7" s="49">
        <v>1</v>
      </c>
      <c r="L7" s="389" t="s">
        <v>206</v>
      </c>
      <c r="M7" s="390" t="s">
        <v>154</v>
      </c>
      <c r="N7" s="389" t="s">
        <v>510</v>
      </c>
      <c r="O7" s="388"/>
      <c r="P7" s="49">
        <v>1</v>
      </c>
      <c r="Q7" s="391" t="s">
        <v>79</v>
      </c>
      <c r="R7" s="380" t="s">
        <v>154</v>
      </c>
      <c r="S7" s="383" t="s">
        <v>71</v>
      </c>
      <c r="T7" s="388"/>
      <c r="U7" s="373" t="s">
        <v>511</v>
      </c>
      <c r="W7" s="373" t="s">
        <v>512</v>
      </c>
    </row>
    <row r="8" spans="1:37" s="263" customFormat="1" ht="17.25" customHeight="1" x14ac:dyDescent="0.25">
      <c r="A8" s="49">
        <v>3</v>
      </c>
      <c r="B8" s="386" t="s">
        <v>513</v>
      </c>
      <c r="C8" s="380" t="s">
        <v>154</v>
      </c>
      <c r="D8" s="387" t="s">
        <v>52</v>
      </c>
      <c r="E8" s="388"/>
      <c r="F8" s="49">
        <v>2</v>
      </c>
      <c r="G8" s="386" t="s">
        <v>204</v>
      </c>
      <c r="H8" s="380" t="s">
        <v>154</v>
      </c>
      <c r="I8" s="387" t="s">
        <v>55</v>
      </c>
      <c r="J8" s="392"/>
      <c r="K8" s="49">
        <v>2</v>
      </c>
      <c r="L8" s="391" t="s">
        <v>74</v>
      </c>
      <c r="M8" s="380" t="s">
        <v>154</v>
      </c>
      <c r="N8" s="391" t="s">
        <v>79</v>
      </c>
      <c r="O8" s="392"/>
      <c r="P8" s="49">
        <v>2</v>
      </c>
      <c r="Q8" s="393" t="s">
        <v>81</v>
      </c>
      <c r="R8" s="380" t="s">
        <v>154</v>
      </c>
      <c r="S8" s="383" t="s">
        <v>176</v>
      </c>
      <c r="T8" s="392"/>
      <c r="W8" s="373"/>
    </row>
    <row r="9" spans="1:37" s="263" customFormat="1" ht="17.25" customHeight="1" x14ac:dyDescent="0.25">
      <c r="A9" s="49">
        <v>4</v>
      </c>
      <c r="B9" s="259" t="s">
        <v>514</v>
      </c>
      <c r="C9" s="380" t="s">
        <v>154</v>
      </c>
      <c r="D9" s="381" t="s">
        <v>197</v>
      </c>
      <c r="E9" s="392"/>
      <c r="F9" s="49">
        <v>3</v>
      </c>
      <c r="G9" s="387" t="s">
        <v>66</v>
      </c>
      <c r="H9" s="380" t="s">
        <v>154</v>
      </c>
      <c r="I9" s="386" t="s">
        <v>180</v>
      </c>
      <c r="J9" s="394"/>
      <c r="K9" s="49">
        <v>3</v>
      </c>
      <c r="L9" s="383" t="s">
        <v>62</v>
      </c>
      <c r="M9" s="380" t="s">
        <v>154</v>
      </c>
      <c r="N9" s="383" t="s">
        <v>176</v>
      </c>
      <c r="O9" s="394"/>
      <c r="P9" s="49">
        <v>3</v>
      </c>
      <c r="Q9" s="259" t="s">
        <v>184</v>
      </c>
      <c r="R9" s="380" t="s">
        <v>154</v>
      </c>
      <c r="S9" s="259" t="s">
        <v>216</v>
      </c>
      <c r="T9" s="394"/>
      <c r="U9" s="395" t="s">
        <v>515</v>
      </c>
      <c r="W9" s="395" t="s">
        <v>516</v>
      </c>
    </row>
    <row r="10" spans="1:37" s="263" customFormat="1" ht="17.25" customHeight="1" x14ac:dyDescent="0.25">
      <c r="A10" s="49">
        <v>5</v>
      </c>
      <c r="B10" s="259" t="s">
        <v>517</v>
      </c>
      <c r="C10" s="380" t="s">
        <v>154</v>
      </c>
      <c r="D10" s="381" t="s">
        <v>83</v>
      </c>
      <c r="E10" s="394"/>
      <c r="F10" s="49">
        <v>4</v>
      </c>
      <c r="G10" s="386" t="s">
        <v>82</v>
      </c>
      <c r="H10" s="380" t="s">
        <v>154</v>
      </c>
      <c r="I10" s="387" t="s">
        <v>202</v>
      </c>
      <c r="J10" s="396"/>
      <c r="K10" s="49">
        <v>4</v>
      </c>
      <c r="L10" s="387" t="s">
        <v>201</v>
      </c>
      <c r="M10" s="380" t="s">
        <v>154</v>
      </c>
      <c r="N10" s="387" t="s">
        <v>202</v>
      </c>
      <c r="O10" s="396"/>
      <c r="P10" s="49">
        <v>4</v>
      </c>
      <c r="Q10" s="259" t="s">
        <v>517</v>
      </c>
      <c r="R10" s="380" t="s">
        <v>154</v>
      </c>
      <c r="S10" s="259" t="s">
        <v>514</v>
      </c>
      <c r="T10" s="396"/>
      <c r="U10" s="395" t="s">
        <v>518</v>
      </c>
      <c r="W10" s="395" t="s">
        <v>519</v>
      </c>
    </row>
    <row r="11" spans="1:37" s="263" customFormat="1" ht="17.25" customHeight="1" x14ac:dyDescent="0.25">
      <c r="A11" s="49">
        <v>6</v>
      </c>
      <c r="B11" s="381" t="s">
        <v>200</v>
      </c>
      <c r="C11" s="380" t="s">
        <v>154</v>
      </c>
      <c r="D11" s="259" t="s">
        <v>184</v>
      </c>
      <c r="E11" s="396"/>
      <c r="F11" s="49">
        <v>5</v>
      </c>
      <c r="G11" s="387" t="s">
        <v>77</v>
      </c>
      <c r="H11" s="380" t="s">
        <v>154</v>
      </c>
      <c r="I11" s="386" t="s">
        <v>63</v>
      </c>
      <c r="J11" s="397"/>
      <c r="K11" s="49">
        <v>5</v>
      </c>
      <c r="L11" s="387" t="s">
        <v>66</v>
      </c>
      <c r="M11" s="380" t="s">
        <v>154</v>
      </c>
      <c r="N11" s="387" t="s">
        <v>70</v>
      </c>
      <c r="O11" s="397"/>
      <c r="P11" s="49">
        <v>5</v>
      </c>
      <c r="Q11" s="383" t="s">
        <v>62</v>
      </c>
      <c r="R11" s="380" t="s">
        <v>154</v>
      </c>
      <c r="S11" s="383" t="s">
        <v>215</v>
      </c>
      <c r="T11" s="397"/>
      <c r="U11" s="395" t="s">
        <v>520</v>
      </c>
      <c r="W11" s="395" t="s">
        <v>521</v>
      </c>
    </row>
    <row r="12" spans="1:37" s="263" customFormat="1" ht="17.25" customHeight="1" x14ac:dyDescent="0.25">
      <c r="A12" s="49">
        <v>7</v>
      </c>
      <c r="B12" s="393" t="s">
        <v>81</v>
      </c>
      <c r="C12" s="380" t="s">
        <v>154</v>
      </c>
      <c r="D12" s="389" t="s">
        <v>510</v>
      </c>
      <c r="E12" s="397"/>
      <c r="F12" s="49">
        <v>6</v>
      </c>
      <c r="G12" s="387" t="s">
        <v>54</v>
      </c>
      <c r="H12" s="380" t="s">
        <v>154</v>
      </c>
      <c r="I12" s="386" t="s">
        <v>56</v>
      </c>
      <c r="J12" s="398"/>
      <c r="K12" s="49">
        <v>6</v>
      </c>
      <c r="L12" s="387" t="s">
        <v>54</v>
      </c>
      <c r="M12" s="380" t="s">
        <v>154</v>
      </c>
      <c r="N12" s="387" t="s">
        <v>55</v>
      </c>
      <c r="O12" s="398"/>
      <c r="P12" s="49">
        <v>6</v>
      </c>
      <c r="Q12" s="391" t="s">
        <v>187</v>
      </c>
      <c r="R12" s="380" t="s">
        <v>154</v>
      </c>
      <c r="S12" s="391" t="s">
        <v>74</v>
      </c>
      <c r="T12" s="398"/>
      <c r="U12" s="395" t="s">
        <v>522</v>
      </c>
      <c r="W12" s="395" t="s">
        <v>523</v>
      </c>
    </row>
    <row r="13" spans="1:37" s="263" customFormat="1" ht="17.25" customHeight="1" x14ac:dyDescent="0.25">
      <c r="A13" s="49">
        <v>8</v>
      </c>
      <c r="B13" s="383" t="s">
        <v>71</v>
      </c>
      <c r="C13" s="380" t="s">
        <v>154</v>
      </c>
      <c r="D13" s="391" t="s">
        <v>524</v>
      </c>
      <c r="E13" s="398"/>
      <c r="F13" s="49">
        <v>7</v>
      </c>
      <c r="G13" s="259" t="s">
        <v>216</v>
      </c>
      <c r="H13" s="380" t="s">
        <v>154</v>
      </c>
      <c r="I13" s="386" t="s">
        <v>525</v>
      </c>
      <c r="J13" s="388"/>
      <c r="K13" s="49">
        <v>7</v>
      </c>
      <c r="L13" s="387" t="s">
        <v>52</v>
      </c>
      <c r="M13" s="380" t="s">
        <v>154</v>
      </c>
      <c r="N13" s="387" t="s">
        <v>77</v>
      </c>
      <c r="O13" s="388"/>
      <c r="P13" s="49">
        <v>7</v>
      </c>
      <c r="Q13" s="387" t="s">
        <v>201</v>
      </c>
      <c r="R13" s="380" t="s">
        <v>154</v>
      </c>
      <c r="S13" s="387" t="s">
        <v>70</v>
      </c>
      <c r="T13" s="388"/>
      <c r="U13" s="395" t="s">
        <v>526</v>
      </c>
      <c r="W13" s="395" t="s">
        <v>527</v>
      </c>
    </row>
    <row r="14" spans="1:37" s="263" customFormat="1" ht="17.25" customHeight="1" x14ac:dyDescent="0.25">
      <c r="A14" s="49">
        <v>9</v>
      </c>
      <c r="B14" s="383" t="s">
        <v>176</v>
      </c>
      <c r="C14" s="380" t="s">
        <v>154</v>
      </c>
      <c r="D14" s="391" t="s">
        <v>80</v>
      </c>
      <c r="E14" s="388"/>
      <c r="F14" s="49">
        <v>8</v>
      </c>
      <c r="G14" s="259" t="s">
        <v>184</v>
      </c>
      <c r="H14" s="380" t="s">
        <v>154</v>
      </c>
      <c r="I14" s="386" t="s">
        <v>528</v>
      </c>
      <c r="J14" s="394"/>
      <c r="K14" s="49">
        <v>8</v>
      </c>
      <c r="L14" s="259" t="s">
        <v>219</v>
      </c>
      <c r="M14" s="380" t="s">
        <v>154</v>
      </c>
      <c r="N14" s="259" t="s">
        <v>216</v>
      </c>
      <c r="O14" s="394"/>
      <c r="P14" s="49">
        <v>8</v>
      </c>
      <c r="Q14" s="387" t="s">
        <v>52</v>
      </c>
      <c r="R14" s="380" t="s">
        <v>154</v>
      </c>
      <c r="S14" s="387" t="s">
        <v>202</v>
      </c>
      <c r="T14" s="394"/>
      <c r="U14" s="395" t="s">
        <v>529</v>
      </c>
      <c r="W14" s="395" t="s">
        <v>530</v>
      </c>
    </row>
    <row r="15" spans="1:37" s="263" customFormat="1" ht="17.25" customHeight="1" x14ac:dyDescent="0.25">
      <c r="A15" s="49">
        <v>10</v>
      </c>
      <c r="B15" s="383" t="s">
        <v>215</v>
      </c>
      <c r="C15" s="380" t="s">
        <v>154</v>
      </c>
      <c r="D15" s="391" t="s">
        <v>79</v>
      </c>
      <c r="E15" s="394"/>
      <c r="F15" s="49">
        <v>9</v>
      </c>
      <c r="G15" s="386" t="s">
        <v>58</v>
      </c>
      <c r="H15" s="380" t="s">
        <v>154</v>
      </c>
      <c r="I15" s="387" t="s">
        <v>201</v>
      </c>
      <c r="J15" s="399"/>
      <c r="K15" s="49">
        <v>9</v>
      </c>
      <c r="L15" s="259" t="s">
        <v>64</v>
      </c>
      <c r="M15" s="380" t="s">
        <v>154</v>
      </c>
      <c r="N15" s="259" t="s">
        <v>531</v>
      </c>
      <c r="O15" s="399"/>
      <c r="P15" s="49">
        <v>9</v>
      </c>
      <c r="Q15" s="387" t="s">
        <v>55</v>
      </c>
      <c r="R15" s="380" t="s">
        <v>154</v>
      </c>
      <c r="S15" s="387" t="s">
        <v>66</v>
      </c>
      <c r="T15" s="399"/>
      <c r="U15" s="395" t="s">
        <v>532</v>
      </c>
      <c r="W15" s="395" t="s">
        <v>533</v>
      </c>
    </row>
    <row r="16" spans="1:37" s="263" customFormat="1" ht="17.25" customHeight="1" x14ac:dyDescent="0.25">
      <c r="A16" s="49">
        <v>11</v>
      </c>
      <c r="B16" s="391" t="s">
        <v>75</v>
      </c>
      <c r="C16" s="380" t="s">
        <v>154</v>
      </c>
      <c r="D16" s="383" t="s">
        <v>62</v>
      </c>
      <c r="E16" s="399"/>
      <c r="F16" s="49">
        <v>10</v>
      </c>
      <c r="G16" s="386" t="s">
        <v>60</v>
      </c>
      <c r="H16" s="380" t="s">
        <v>154</v>
      </c>
      <c r="I16" s="387" t="s">
        <v>52</v>
      </c>
      <c r="J16" s="397"/>
      <c r="K16" s="49">
        <v>10</v>
      </c>
      <c r="L16" s="259" t="s">
        <v>218</v>
      </c>
      <c r="M16" s="380" t="s">
        <v>154</v>
      </c>
      <c r="N16" s="259" t="s">
        <v>517</v>
      </c>
      <c r="O16" s="397"/>
      <c r="P16" s="49">
        <v>10</v>
      </c>
      <c r="Q16" s="387" t="s">
        <v>77</v>
      </c>
      <c r="R16" s="380" t="s">
        <v>154</v>
      </c>
      <c r="S16" s="387" t="s">
        <v>54</v>
      </c>
      <c r="T16" s="397"/>
    </row>
    <row r="17" spans="1:23" s="263" customFormat="1" ht="17.25" customHeight="1" x14ac:dyDescent="0.25">
      <c r="A17" s="49">
        <v>12</v>
      </c>
      <c r="B17" s="391" t="s">
        <v>74</v>
      </c>
      <c r="C17" s="380" t="s">
        <v>154</v>
      </c>
      <c r="D17" s="383" t="s">
        <v>177</v>
      </c>
      <c r="E17" s="397"/>
      <c r="F17" s="49">
        <v>11</v>
      </c>
      <c r="G17" s="393" t="s">
        <v>207</v>
      </c>
      <c r="H17" s="380" t="s">
        <v>154</v>
      </c>
      <c r="I17" s="393" t="s">
        <v>61</v>
      </c>
      <c r="J17" s="396"/>
      <c r="K17" s="49">
        <v>11</v>
      </c>
      <c r="L17" s="259" t="s">
        <v>534</v>
      </c>
      <c r="M17" s="380" t="s">
        <v>154</v>
      </c>
      <c r="N17" s="259" t="s">
        <v>514</v>
      </c>
      <c r="O17" s="396"/>
      <c r="P17" s="49">
        <v>11</v>
      </c>
      <c r="Q17" s="386" t="s">
        <v>513</v>
      </c>
      <c r="R17" s="380" t="s">
        <v>154</v>
      </c>
      <c r="S17" s="386" t="s">
        <v>183</v>
      </c>
      <c r="T17" s="396"/>
      <c r="U17" s="400" t="s">
        <v>535</v>
      </c>
      <c r="W17" s="400" t="s">
        <v>536</v>
      </c>
    </row>
    <row r="18" spans="1:23" s="263" customFormat="1" ht="17.25" customHeight="1" x14ac:dyDescent="0.25">
      <c r="A18" s="49">
        <v>13</v>
      </c>
      <c r="B18" s="383" t="s">
        <v>174</v>
      </c>
      <c r="C18" s="380" t="s">
        <v>154</v>
      </c>
      <c r="D18" s="391" t="s">
        <v>187</v>
      </c>
      <c r="E18" s="396"/>
      <c r="F18" s="49">
        <v>12</v>
      </c>
      <c r="G18" s="393" t="s">
        <v>537</v>
      </c>
      <c r="H18" s="380" t="s">
        <v>154</v>
      </c>
      <c r="I18" s="393" t="s">
        <v>190</v>
      </c>
      <c r="J18" s="401"/>
      <c r="K18" s="49">
        <v>12</v>
      </c>
      <c r="L18" s="259" t="s">
        <v>217</v>
      </c>
      <c r="M18" s="380" t="s">
        <v>154</v>
      </c>
      <c r="N18" s="259" t="s">
        <v>189</v>
      </c>
      <c r="O18" s="401"/>
      <c r="P18" s="49">
        <v>12</v>
      </c>
      <c r="Q18" s="259" t="s">
        <v>217</v>
      </c>
      <c r="R18" s="380" t="s">
        <v>154</v>
      </c>
      <c r="S18" s="259" t="s">
        <v>76</v>
      </c>
      <c r="T18" s="401"/>
    </row>
    <row r="19" spans="1:23" s="263" customFormat="1" ht="17.25" customHeight="1" x14ac:dyDescent="0.25">
      <c r="E19" s="401"/>
      <c r="F19" s="49">
        <v>13</v>
      </c>
      <c r="G19" s="393" t="s">
        <v>85</v>
      </c>
      <c r="H19" s="380" t="s">
        <v>154</v>
      </c>
      <c r="I19" s="393" t="s">
        <v>81</v>
      </c>
      <c r="J19" s="388"/>
      <c r="K19" s="49">
        <v>13</v>
      </c>
      <c r="L19" s="259" t="s">
        <v>76</v>
      </c>
      <c r="M19" s="380" t="s">
        <v>154</v>
      </c>
      <c r="N19" s="259" t="s">
        <v>184</v>
      </c>
      <c r="O19" s="388"/>
      <c r="P19" s="49">
        <v>13</v>
      </c>
      <c r="Q19" s="391" t="s">
        <v>84</v>
      </c>
      <c r="R19" s="380" t="s">
        <v>154</v>
      </c>
      <c r="S19" s="391" t="s">
        <v>80</v>
      </c>
      <c r="T19" s="388"/>
      <c r="U19" s="373" t="s">
        <v>538</v>
      </c>
      <c r="W19" s="263" t="s">
        <v>1</v>
      </c>
    </row>
    <row r="20" spans="1:23" s="263" customFormat="1" ht="17.25" customHeight="1" x14ac:dyDescent="0.25">
      <c r="B20" s="377">
        <v>44807</v>
      </c>
      <c r="D20" s="378" t="s">
        <v>169</v>
      </c>
      <c r="E20" s="388"/>
      <c r="F20" s="49">
        <v>14</v>
      </c>
      <c r="G20" s="393" t="s">
        <v>539</v>
      </c>
      <c r="H20" s="380" t="s">
        <v>154</v>
      </c>
      <c r="I20" s="393" t="s">
        <v>540</v>
      </c>
      <c r="J20" s="382"/>
      <c r="K20" s="49">
        <v>14</v>
      </c>
      <c r="L20" s="381" t="s">
        <v>541</v>
      </c>
      <c r="M20" s="380" t="s">
        <v>154</v>
      </c>
      <c r="N20" s="381" t="s">
        <v>542</v>
      </c>
      <c r="O20" s="382"/>
      <c r="P20" s="49">
        <v>14</v>
      </c>
      <c r="Q20" s="386" t="s">
        <v>180</v>
      </c>
      <c r="R20" s="380" t="s">
        <v>154</v>
      </c>
      <c r="S20" s="386" t="s">
        <v>58</v>
      </c>
      <c r="T20" s="382"/>
      <c r="U20" s="374" t="s">
        <v>543</v>
      </c>
    </row>
    <row r="21" spans="1:23" s="263" customFormat="1" ht="17.25" customHeight="1" x14ac:dyDescent="0.25">
      <c r="A21" s="49">
        <v>14</v>
      </c>
      <c r="B21" s="381" t="s">
        <v>65</v>
      </c>
      <c r="C21" s="380" t="s">
        <v>154</v>
      </c>
      <c r="D21" s="387" t="s">
        <v>70</v>
      </c>
      <c r="E21" s="382"/>
      <c r="F21" s="49">
        <v>15</v>
      </c>
      <c r="G21" s="393" t="s">
        <v>178</v>
      </c>
      <c r="H21" s="380" t="s">
        <v>154</v>
      </c>
      <c r="I21" s="393" t="s">
        <v>59</v>
      </c>
      <c r="J21" s="399"/>
      <c r="K21" s="49">
        <v>15</v>
      </c>
      <c r="L21" s="381" t="s">
        <v>198</v>
      </c>
      <c r="M21" s="380" t="s">
        <v>154</v>
      </c>
      <c r="N21" s="381" t="s">
        <v>544</v>
      </c>
      <c r="O21" s="399"/>
      <c r="P21" s="402"/>
      <c r="Q21" s="402"/>
      <c r="R21" s="402"/>
      <c r="S21" s="402"/>
      <c r="T21" s="399"/>
    </row>
    <row r="22" spans="1:23" s="263" customFormat="1" ht="17.25" customHeight="1" x14ac:dyDescent="0.25">
      <c r="A22" s="49">
        <v>15</v>
      </c>
      <c r="B22" s="383" t="s">
        <v>72</v>
      </c>
      <c r="C22" s="380" t="s">
        <v>154</v>
      </c>
      <c r="D22" s="386" t="s">
        <v>525</v>
      </c>
      <c r="E22" s="399"/>
      <c r="F22" s="49">
        <v>16</v>
      </c>
      <c r="G22" s="393" t="s">
        <v>545</v>
      </c>
      <c r="H22" s="380" t="s">
        <v>154</v>
      </c>
      <c r="I22" s="393" t="s">
        <v>181</v>
      </c>
      <c r="J22" s="398"/>
      <c r="K22" s="49">
        <v>16</v>
      </c>
      <c r="L22" s="381" t="s">
        <v>188</v>
      </c>
      <c r="M22" s="380" t="s">
        <v>154</v>
      </c>
      <c r="N22" s="381" t="s">
        <v>203</v>
      </c>
      <c r="O22" s="398"/>
      <c r="P22" s="49"/>
      <c r="Q22" s="49"/>
      <c r="R22" s="49"/>
      <c r="S22" s="49"/>
      <c r="T22" s="398"/>
      <c r="U22" s="395" t="s">
        <v>546</v>
      </c>
    </row>
    <row r="23" spans="1:23" s="263" customFormat="1" ht="17.25" customHeight="1" x14ac:dyDescent="0.25">
      <c r="A23" s="49">
        <v>16</v>
      </c>
      <c r="B23" s="381" t="s">
        <v>188</v>
      </c>
      <c r="C23" s="380" t="s">
        <v>154</v>
      </c>
      <c r="D23" s="389" t="s">
        <v>547</v>
      </c>
      <c r="E23" s="398"/>
      <c r="F23" s="49">
        <v>17</v>
      </c>
      <c r="G23" s="259" t="s">
        <v>514</v>
      </c>
      <c r="H23" s="380" t="s">
        <v>154</v>
      </c>
      <c r="I23" s="259" t="s">
        <v>219</v>
      </c>
      <c r="J23" s="388"/>
      <c r="K23" s="49">
        <v>17</v>
      </c>
      <c r="L23" s="381" t="s">
        <v>197</v>
      </c>
      <c r="M23" s="380" t="s">
        <v>154</v>
      </c>
      <c r="N23" s="381" t="s">
        <v>186</v>
      </c>
      <c r="O23" s="388"/>
      <c r="Q23" s="377">
        <v>44898</v>
      </c>
      <c r="S23" s="378" t="s">
        <v>548</v>
      </c>
      <c r="T23" s="388"/>
      <c r="U23" s="395" t="s">
        <v>549</v>
      </c>
    </row>
    <row r="24" spans="1:23" s="263" customFormat="1" ht="17.25" customHeight="1" x14ac:dyDescent="0.25">
      <c r="A24" s="49">
        <v>17</v>
      </c>
      <c r="B24" s="386" t="s">
        <v>185</v>
      </c>
      <c r="C24" s="380" t="s">
        <v>154</v>
      </c>
      <c r="D24" s="381" t="s">
        <v>199</v>
      </c>
      <c r="E24" s="388"/>
      <c r="F24" s="49">
        <v>18</v>
      </c>
      <c r="G24" s="259" t="s">
        <v>76</v>
      </c>
      <c r="H24" s="380" t="s">
        <v>154</v>
      </c>
      <c r="I24" s="259" t="s">
        <v>531</v>
      </c>
      <c r="J24" s="397"/>
      <c r="K24" s="49">
        <v>18</v>
      </c>
      <c r="L24" s="381" t="s">
        <v>57</v>
      </c>
      <c r="M24" s="380" t="s">
        <v>154</v>
      </c>
      <c r="N24" s="381" t="s">
        <v>83</v>
      </c>
      <c r="O24" s="397"/>
      <c r="T24" s="397"/>
      <c r="U24" s="395" t="s">
        <v>550</v>
      </c>
    </row>
    <row r="25" spans="1:23" s="263" customFormat="1" ht="17.25" customHeight="1" x14ac:dyDescent="0.25">
      <c r="A25" s="49">
        <v>18</v>
      </c>
      <c r="B25" s="381" t="s">
        <v>544</v>
      </c>
      <c r="C25" s="380" t="s">
        <v>154</v>
      </c>
      <c r="D25" s="387" t="s">
        <v>55</v>
      </c>
      <c r="E25" s="397"/>
      <c r="F25" s="49">
        <v>19</v>
      </c>
      <c r="G25" s="259" t="s">
        <v>217</v>
      </c>
      <c r="H25" s="380" t="s">
        <v>154</v>
      </c>
      <c r="I25" s="259" t="s">
        <v>218</v>
      </c>
      <c r="J25" s="398"/>
      <c r="K25" s="49">
        <v>19</v>
      </c>
      <c r="L25" s="381" t="s">
        <v>200</v>
      </c>
      <c r="M25" s="380" t="s">
        <v>154</v>
      </c>
      <c r="N25" s="381" t="s">
        <v>182</v>
      </c>
      <c r="O25" s="398"/>
      <c r="P25" s="386" t="s">
        <v>551</v>
      </c>
      <c r="Q25" s="49"/>
      <c r="R25" s="49"/>
      <c r="T25" s="398"/>
      <c r="U25" s="395" t="s">
        <v>552</v>
      </c>
    </row>
    <row r="26" spans="1:23" s="263" customFormat="1" ht="17.25" customHeight="1" x14ac:dyDescent="0.25">
      <c r="A26" s="49">
        <v>19</v>
      </c>
      <c r="B26" s="386" t="s">
        <v>60</v>
      </c>
      <c r="C26" s="380" t="s">
        <v>154</v>
      </c>
      <c r="D26" s="393" t="s">
        <v>537</v>
      </c>
      <c r="E26" s="398"/>
      <c r="F26" s="49">
        <v>20</v>
      </c>
      <c r="G26" s="259" t="s">
        <v>64</v>
      </c>
      <c r="H26" s="380" t="s">
        <v>154</v>
      </c>
      <c r="I26" s="259" t="s">
        <v>189</v>
      </c>
      <c r="J26" s="398"/>
      <c r="K26" s="49">
        <v>20</v>
      </c>
      <c r="L26" s="381" t="s">
        <v>553</v>
      </c>
      <c r="M26" s="380" t="s">
        <v>154</v>
      </c>
      <c r="N26" s="381" t="s">
        <v>69</v>
      </c>
      <c r="O26" s="398"/>
      <c r="P26" s="381" t="s">
        <v>554</v>
      </c>
      <c r="Q26" s="49"/>
      <c r="R26" s="49"/>
      <c r="T26" s="398"/>
      <c r="U26" s="395" t="s">
        <v>555</v>
      </c>
    </row>
    <row r="27" spans="1:23" s="263" customFormat="1" ht="17.25" customHeight="1" x14ac:dyDescent="0.25">
      <c r="A27" s="49">
        <v>20</v>
      </c>
      <c r="B27" s="259" t="s">
        <v>531</v>
      </c>
      <c r="C27" s="380" t="s">
        <v>154</v>
      </c>
      <c r="D27" s="381" t="s">
        <v>69</v>
      </c>
      <c r="E27" s="398"/>
      <c r="F27" s="49">
        <v>21</v>
      </c>
      <c r="G27" s="259" t="s">
        <v>517</v>
      </c>
      <c r="H27" s="380" t="s">
        <v>154</v>
      </c>
      <c r="I27" s="259" t="s">
        <v>534</v>
      </c>
      <c r="J27" s="403"/>
      <c r="K27" s="49">
        <v>21</v>
      </c>
      <c r="L27" s="381" t="s">
        <v>199</v>
      </c>
      <c r="M27" s="380" t="s">
        <v>154</v>
      </c>
      <c r="N27" s="381" t="s">
        <v>65</v>
      </c>
      <c r="O27" s="403"/>
      <c r="P27" s="404" t="s">
        <v>556</v>
      </c>
      <c r="Q27" s="49"/>
      <c r="R27" s="49"/>
      <c r="T27" s="403"/>
      <c r="U27" s="395" t="s">
        <v>557</v>
      </c>
    </row>
    <row r="28" spans="1:23" s="263" customFormat="1" ht="17.25" customHeight="1" x14ac:dyDescent="0.25">
      <c r="A28" s="49">
        <v>21</v>
      </c>
      <c r="B28" s="381" t="s">
        <v>203</v>
      </c>
      <c r="C28" s="380" t="s">
        <v>154</v>
      </c>
      <c r="D28" s="387" t="s">
        <v>54</v>
      </c>
      <c r="E28" s="403"/>
      <c r="F28" s="49">
        <v>22</v>
      </c>
      <c r="G28" s="381" t="s">
        <v>57</v>
      </c>
      <c r="H28" s="380" t="s">
        <v>154</v>
      </c>
      <c r="I28" s="381" t="s">
        <v>203</v>
      </c>
      <c r="J28" s="388"/>
      <c r="K28" s="49">
        <v>22</v>
      </c>
      <c r="L28" s="389" t="s">
        <v>558</v>
      </c>
      <c r="M28" s="390" t="s">
        <v>154</v>
      </c>
      <c r="N28" s="389" t="s">
        <v>559</v>
      </c>
      <c r="O28" s="388"/>
      <c r="P28" s="375" t="s">
        <v>560</v>
      </c>
      <c r="Q28" s="49"/>
      <c r="R28" s="49"/>
      <c r="T28" s="388"/>
      <c r="U28" s="395" t="s">
        <v>561</v>
      </c>
    </row>
    <row r="29" spans="1:23" s="263" customFormat="1" ht="17.25" customHeight="1" x14ac:dyDescent="0.25">
      <c r="A29" s="49">
        <v>22</v>
      </c>
      <c r="B29" s="393" t="s">
        <v>545</v>
      </c>
      <c r="C29" s="380" t="s">
        <v>154</v>
      </c>
      <c r="D29" s="381" t="s">
        <v>182</v>
      </c>
      <c r="E29" s="388"/>
      <c r="F29" s="49">
        <v>23</v>
      </c>
      <c r="G29" s="381" t="s">
        <v>544</v>
      </c>
      <c r="H29" s="380" t="s">
        <v>154</v>
      </c>
      <c r="I29" s="381" t="s">
        <v>553</v>
      </c>
      <c r="J29" s="394"/>
      <c r="K29" s="49">
        <v>23</v>
      </c>
      <c r="L29" s="389" t="s">
        <v>562</v>
      </c>
      <c r="M29" s="390" t="s">
        <v>154</v>
      </c>
      <c r="N29" s="389" t="s">
        <v>563</v>
      </c>
      <c r="O29" s="394"/>
      <c r="P29" s="405" t="s">
        <v>564</v>
      </c>
      <c r="Q29" s="49"/>
      <c r="R29" s="49"/>
      <c r="T29" s="394"/>
      <c r="W29" s="400"/>
    </row>
    <row r="30" spans="1:23" s="263" customFormat="1" ht="17.25" customHeight="1" x14ac:dyDescent="0.25">
      <c r="A30" s="49">
        <v>23</v>
      </c>
      <c r="B30" s="393" t="s">
        <v>190</v>
      </c>
      <c r="C30" s="380" t="s">
        <v>154</v>
      </c>
      <c r="D30" s="386" t="s">
        <v>58</v>
      </c>
      <c r="E30" s="394"/>
      <c r="F30" s="49">
        <v>24</v>
      </c>
      <c r="G30" s="381" t="s">
        <v>200</v>
      </c>
      <c r="H30" s="380" t="s">
        <v>154</v>
      </c>
      <c r="I30" s="381" t="s">
        <v>198</v>
      </c>
      <c r="J30" s="396"/>
      <c r="K30" s="49">
        <v>24</v>
      </c>
      <c r="L30" s="389" t="s">
        <v>547</v>
      </c>
      <c r="M30" s="390" t="s">
        <v>154</v>
      </c>
      <c r="N30" s="389" t="s">
        <v>565</v>
      </c>
      <c r="O30" s="396"/>
      <c r="P30" s="406" t="s">
        <v>566</v>
      </c>
      <c r="Q30" s="49"/>
      <c r="R30" s="49"/>
      <c r="T30" s="396"/>
      <c r="U30" s="400" t="s">
        <v>567</v>
      </c>
      <c r="W30" s="400"/>
    </row>
    <row r="31" spans="1:23" s="263" customFormat="1" ht="17.25" customHeight="1" x14ac:dyDescent="0.25">
      <c r="A31" s="49">
        <v>24</v>
      </c>
      <c r="B31" s="393" t="s">
        <v>61</v>
      </c>
      <c r="C31" s="380" t="s">
        <v>154</v>
      </c>
      <c r="D31" s="391" t="s">
        <v>84</v>
      </c>
      <c r="E31" s="396"/>
      <c r="F31" s="49">
        <v>25</v>
      </c>
      <c r="G31" s="381" t="s">
        <v>186</v>
      </c>
      <c r="H31" s="380" t="s">
        <v>154</v>
      </c>
      <c r="I31" s="381" t="s">
        <v>199</v>
      </c>
      <c r="J31" s="394"/>
      <c r="K31" s="49">
        <v>25</v>
      </c>
      <c r="L31" s="389" t="s">
        <v>175</v>
      </c>
      <c r="M31" s="390" t="s">
        <v>154</v>
      </c>
      <c r="N31" s="389" t="s">
        <v>73</v>
      </c>
      <c r="O31" s="394"/>
      <c r="P31" s="407" t="s">
        <v>568</v>
      </c>
      <c r="Q31" s="49"/>
      <c r="R31" s="49"/>
      <c r="T31" s="394"/>
      <c r="W31" s="400"/>
    </row>
    <row r="32" spans="1:23" s="263" customFormat="1" ht="17.25" customHeight="1" x14ac:dyDescent="0.25">
      <c r="A32" s="49">
        <v>25</v>
      </c>
      <c r="B32" s="259" t="s">
        <v>534</v>
      </c>
      <c r="C32" s="380" t="s">
        <v>154</v>
      </c>
      <c r="D32" s="389" t="s">
        <v>559</v>
      </c>
      <c r="E32" s="394"/>
      <c r="F32" s="49">
        <v>26</v>
      </c>
      <c r="G32" s="381" t="s">
        <v>188</v>
      </c>
      <c r="H32" s="380" t="s">
        <v>154</v>
      </c>
      <c r="I32" s="381" t="s">
        <v>83</v>
      </c>
      <c r="J32" s="388"/>
      <c r="K32" s="49">
        <v>26</v>
      </c>
      <c r="L32" s="391" t="s">
        <v>80</v>
      </c>
      <c r="M32" s="380" t="s">
        <v>154</v>
      </c>
      <c r="N32" s="391" t="s">
        <v>75</v>
      </c>
      <c r="O32" s="388"/>
      <c r="P32" s="408" t="s">
        <v>569</v>
      </c>
      <c r="T32" s="388"/>
      <c r="W32" s="400"/>
    </row>
    <row r="33" spans="1:23" s="263" customFormat="1" ht="17.25" customHeight="1" x14ac:dyDescent="0.25">
      <c r="A33" s="49">
        <v>26</v>
      </c>
      <c r="B33" s="393" t="s">
        <v>539</v>
      </c>
      <c r="C33" s="380" t="s">
        <v>154</v>
      </c>
      <c r="D33" s="259" t="s">
        <v>217</v>
      </c>
      <c r="E33" s="388"/>
      <c r="F33" s="49">
        <v>27</v>
      </c>
      <c r="G33" s="381" t="s">
        <v>542</v>
      </c>
      <c r="H33" s="380" t="s">
        <v>154</v>
      </c>
      <c r="I33" s="381" t="s">
        <v>182</v>
      </c>
      <c r="J33" s="392"/>
      <c r="K33" s="49">
        <v>27</v>
      </c>
      <c r="L33" s="391" t="s">
        <v>84</v>
      </c>
      <c r="M33" s="380" t="s">
        <v>154</v>
      </c>
      <c r="N33" s="391" t="s">
        <v>570</v>
      </c>
      <c r="O33" s="392"/>
      <c r="P33" s="409"/>
      <c r="Q33" s="402"/>
      <c r="R33" s="402"/>
      <c r="S33" s="402"/>
      <c r="T33" s="392"/>
      <c r="W33" s="400"/>
    </row>
    <row r="34" spans="1:23" s="263" customFormat="1" ht="17.25" customHeight="1" x14ac:dyDescent="0.25">
      <c r="A34" s="49">
        <v>27</v>
      </c>
      <c r="B34" s="383" t="s">
        <v>179</v>
      </c>
      <c r="C34" s="380" t="s">
        <v>154</v>
      </c>
      <c r="D34" s="393" t="s">
        <v>178</v>
      </c>
      <c r="E34" s="392"/>
      <c r="F34" s="49">
        <v>28</v>
      </c>
      <c r="G34" s="381" t="s">
        <v>197</v>
      </c>
      <c r="H34" s="380" t="s">
        <v>154</v>
      </c>
      <c r="I34" s="381" t="s">
        <v>69</v>
      </c>
      <c r="J34" s="398"/>
      <c r="K34" s="49">
        <v>28</v>
      </c>
      <c r="L34" s="391" t="s">
        <v>571</v>
      </c>
      <c r="M34" s="380" t="s">
        <v>154</v>
      </c>
      <c r="N34" s="391" t="s">
        <v>187</v>
      </c>
      <c r="O34" s="398"/>
      <c r="P34" s="384"/>
      <c r="Q34" s="410"/>
      <c r="R34" s="384"/>
      <c r="S34" s="384"/>
      <c r="T34" s="398"/>
      <c r="U34" s="373" t="s">
        <v>572</v>
      </c>
      <c r="W34" s="400"/>
    </row>
    <row r="35" spans="1:23" s="263" customFormat="1" ht="17.25" customHeight="1" x14ac:dyDescent="0.25">
      <c r="A35" s="49">
        <v>28</v>
      </c>
      <c r="B35" s="383" t="s">
        <v>642</v>
      </c>
      <c r="C35" s="380" t="s">
        <v>154</v>
      </c>
      <c r="D35" s="389" t="s">
        <v>73</v>
      </c>
      <c r="E35" s="398"/>
      <c r="F35" s="49">
        <v>29</v>
      </c>
      <c r="G35" s="381" t="s">
        <v>65</v>
      </c>
      <c r="H35" s="380" t="s">
        <v>154</v>
      </c>
      <c r="I35" s="381" t="s">
        <v>541</v>
      </c>
      <c r="J35" s="388"/>
      <c r="K35" s="49">
        <v>29</v>
      </c>
      <c r="L35" s="391" t="s">
        <v>573</v>
      </c>
      <c r="M35" s="380" t="s">
        <v>154</v>
      </c>
      <c r="N35" s="391" t="s">
        <v>524</v>
      </c>
      <c r="O35" s="388"/>
      <c r="P35" s="373" t="s">
        <v>574</v>
      </c>
      <c r="Q35" s="49"/>
      <c r="R35" s="49"/>
      <c r="T35" s="388"/>
      <c r="W35" s="400"/>
    </row>
    <row r="36" spans="1:23" s="263" customFormat="1" ht="17.25" customHeight="1" x14ac:dyDescent="0.25">
      <c r="A36" s="49">
        <v>29</v>
      </c>
      <c r="B36" s="259" t="s">
        <v>218</v>
      </c>
      <c r="C36" s="380" t="s">
        <v>154</v>
      </c>
      <c r="D36" s="393" t="s">
        <v>59</v>
      </c>
      <c r="E36" s="388"/>
      <c r="F36" s="49">
        <v>30</v>
      </c>
      <c r="G36" s="389" t="s">
        <v>565</v>
      </c>
      <c r="H36" s="390" t="s">
        <v>154</v>
      </c>
      <c r="I36" s="389" t="s">
        <v>206</v>
      </c>
      <c r="J36" s="398"/>
      <c r="K36" s="49">
        <v>30</v>
      </c>
      <c r="L36" s="383" t="s">
        <v>642</v>
      </c>
      <c r="M36" s="380" t="s">
        <v>154</v>
      </c>
      <c r="N36" s="383" t="s">
        <v>71</v>
      </c>
      <c r="O36" s="398"/>
      <c r="P36" s="402"/>
      <c r="Q36" s="402"/>
      <c r="R36" s="402"/>
      <c r="S36" s="402"/>
      <c r="T36" s="398"/>
      <c r="U36" s="373" t="s">
        <v>105</v>
      </c>
      <c r="W36" s="373" t="s">
        <v>104</v>
      </c>
    </row>
    <row r="37" spans="1:23" s="263" customFormat="1" ht="17.25" customHeight="1" x14ac:dyDescent="0.25">
      <c r="A37" s="49">
        <v>30</v>
      </c>
      <c r="B37" s="381" t="s">
        <v>542</v>
      </c>
      <c r="C37" s="380" t="s">
        <v>154</v>
      </c>
      <c r="D37" s="389" t="s">
        <v>563</v>
      </c>
      <c r="E37" s="398"/>
      <c r="F37" s="49">
        <v>31</v>
      </c>
      <c r="G37" s="389" t="s">
        <v>547</v>
      </c>
      <c r="H37" s="390" t="s">
        <v>154</v>
      </c>
      <c r="I37" s="389" t="s">
        <v>558</v>
      </c>
      <c r="J37" s="382"/>
      <c r="K37" s="49">
        <v>31</v>
      </c>
      <c r="L37" s="383" t="s">
        <v>179</v>
      </c>
      <c r="M37" s="380" t="s">
        <v>154</v>
      </c>
      <c r="N37" s="383" t="s">
        <v>72</v>
      </c>
      <c r="O37" s="382"/>
      <c r="P37" s="49"/>
      <c r="Q37" s="49"/>
      <c r="R37" s="49"/>
      <c r="S37" s="49"/>
      <c r="T37" s="382"/>
      <c r="W37" s="49"/>
    </row>
    <row r="38" spans="1:23" s="263" customFormat="1" ht="17.25" customHeight="1" x14ac:dyDescent="0.25">
      <c r="A38" s="49">
        <v>31</v>
      </c>
      <c r="B38" s="393" t="s">
        <v>85</v>
      </c>
      <c r="C38" s="380" t="s">
        <v>154</v>
      </c>
      <c r="D38" s="386" t="s">
        <v>204</v>
      </c>
      <c r="E38" s="382"/>
      <c r="F38" s="49">
        <v>32</v>
      </c>
      <c r="G38" s="389" t="s">
        <v>73</v>
      </c>
      <c r="H38" s="390" t="s">
        <v>154</v>
      </c>
      <c r="I38" s="389" t="s">
        <v>563</v>
      </c>
      <c r="J38" s="399"/>
      <c r="K38" s="49">
        <v>32</v>
      </c>
      <c r="L38" s="383" t="s">
        <v>174</v>
      </c>
      <c r="M38" s="380" t="s">
        <v>154</v>
      </c>
      <c r="N38" s="383" t="s">
        <v>177</v>
      </c>
      <c r="O38" s="399"/>
      <c r="P38" s="261"/>
      <c r="R38" s="376"/>
      <c r="T38" s="399"/>
      <c r="U38" s="373" t="s">
        <v>508</v>
      </c>
      <c r="W38" s="373" t="s">
        <v>509</v>
      </c>
    </row>
    <row r="39" spans="1:23" s="263" customFormat="1" ht="17.25" customHeight="1" x14ac:dyDescent="0.25">
      <c r="A39" s="49">
        <v>32</v>
      </c>
      <c r="B39" s="381" t="s">
        <v>541</v>
      </c>
      <c r="C39" s="380" t="s">
        <v>154</v>
      </c>
      <c r="D39" s="391" t="s">
        <v>571</v>
      </c>
      <c r="E39" s="399"/>
      <c r="F39" s="49">
        <v>33</v>
      </c>
      <c r="G39" s="389" t="s">
        <v>175</v>
      </c>
      <c r="H39" s="390" t="s">
        <v>154</v>
      </c>
      <c r="I39" s="389" t="s">
        <v>562</v>
      </c>
      <c r="J39" s="398"/>
      <c r="K39" s="49">
        <v>33</v>
      </c>
      <c r="L39" s="383" t="s">
        <v>205</v>
      </c>
      <c r="M39" s="380" t="s">
        <v>154</v>
      </c>
      <c r="N39" s="383" t="s">
        <v>215</v>
      </c>
      <c r="O39" s="398"/>
      <c r="P39" s="261"/>
      <c r="T39" s="398"/>
    </row>
    <row r="40" spans="1:23" s="263" customFormat="1" ht="17.25" customHeight="1" x14ac:dyDescent="0.25">
      <c r="A40" s="49">
        <v>33</v>
      </c>
      <c r="B40" s="391" t="s">
        <v>573</v>
      </c>
      <c r="C40" s="380" t="s">
        <v>154</v>
      </c>
      <c r="D40" s="393" t="s">
        <v>207</v>
      </c>
      <c r="E40" s="398"/>
      <c r="F40" s="49">
        <v>34</v>
      </c>
      <c r="G40" s="389" t="s">
        <v>559</v>
      </c>
      <c r="H40" s="390" t="s">
        <v>154</v>
      </c>
      <c r="I40" s="389" t="s">
        <v>510</v>
      </c>
      <c r="J40" s="382"/>
      <c r="K40" s="49">
        <v>34</v>
      </c>
      <c r="L40" s="393" t="s">
        <v>59</v>
      </c>
      <c r="M40" s="380" t="s">
        <v>154</v>
      </c>
      <c r="N40" s="393" t="s">
        <v>207</v>
      </c>
      <c r="O40" s="382"/>
      <c r="P40" s="261"/>
      <c r="T40" s="382"/>
      <c r="U40" s="373" t="s">
        <v>575</v>
      </c>
      <c r="W40" s="373" t="s">
        <v>576</v>
      </c>
    </row>
    <row r="41" spans="1:23" s="263" customFormat="1" ht="17.25" customHeight="1" x14ac:dyDescent="0.25">
      <c r="A41" s="49">
        <v>34</v>
      </c>
      <c r="B41" s="389" t="s">
        <v>206</v>
      </c>
      <c r="C41" s="380" t="s">
        <v>154</v>
      </c>
      <c r="D41" s="383" t="s">
        <v>205</v>
      </c>
      <c r="E41" s="382"/>
      <c r="F41" s="49">
        <v>35</v>
      </c>
      <c r="G41" s="391" t="s">
        <v>74</v>
      </c>
      <c r="H41" s="380" t="s">
        <v>154</v>
      </c>
      <c r="I41" s="391" t="s">
        <v>524</v>
      </c>
      <c r="J41" s="398"/>
      <c r="K41" s="49">
        <v>35</v>
      </c>
      <c r="L41" s="393" t="s">
        <v>85</v>
      </c>
      <c r="M41" s="380" t="s">
        <v>154</v>
      </c>
      <c r="N41" s="393" t="s">
        <v>540</v>
      </c>
      <c r="O41" s="398"/>
      <c r="P41" s="261"/>
      <c r="T41" s="398"/>
      <c r="U41" s="373" t="s">
        <v>577</v>
      </c>
      <c r="W41" s="373" t="s">
        <v>578</v>
      </c>
    </row>
    <row r="42" spans="1:23" s="263" customFormat="1" ht="17.25" customHeight="1" x14ac:dyDescent="0.25">
      <c r="A42" s="49">
        <v>35</v>
      </c>
      <c r="B42" s="386" t="s">
        <v>63</v>
      </c>
      <c r="C42" s="380" t="s">
        <v>154</v>
      </c>
      <c r="D42" s="259" t="s">
        <v>219</v>
      </c>
      <c r="E42" s="398"/>
      <c r="F42" s="49">
        <v>36</v>
      </c>
      <c r="G42" s="391" t="s">
        <v>570</v>
      </c>
      <c r="H42" s="380" t="s">
        <v>154</v>
      </c>
      <c r="I42" s="391" t="s">
        <v>187</v>
      </c>
      <c r="J42" s="382"/>
      <c r="K42" s="49">
        <v>36</v>
      </c>
      <c r="L42" s="393" t="s">
        <v>181</v>
      </c>
      <c r="M42" s="380" t="s">
        <v>154</v>
      </c>
      <c r="N42" s="393" t="s">
        <v>537</v>
      </c>
      <c r="O42" s="382"/>
      <c r="P42" s="261"/>
      <c r="T42" s="382"/>
    </row>
    <row r="43" spans="1:23" s="263" customFormat="1" ht="17.25" customHeight="1" x14ac:dyDescent="0.25">
      <c r="A43" s="49">
        <v>36</v>
      </c>
      <c r="B43" s="387" t="s">
        <v>66</v>
      </c>
      <c r="C43" s="380" t="s">
        <v>154</v>
      </c>
      <c r="D43" s="393" t="s">
        <v>181</v>
      </c>
      <c r="E43" s="382"/>
      <c r="F43" s="49">
        <v>37</v>
      </c>
      <c r="G43" s="391" t="s">
        <v>84</v>
      </c>
      <c r="H43" s="380" t="s">
        <v>154</v>
      </c>
      <c r="I43" s="391" t="s">
        <v>79</v>
      </c>
      <c r="J43" s="396"/>
      <c r="K43" s="49">
        <v>37</v>
      </c>
      <c r="L43" s="393" t="s">
        <v>61</v>
      </c>
      <c r="M43" s="380" t="s">
        <v>154</v>
      </c>
      <c r="N43" s="393" t="s">
        <v>81</v>
      </c>
      <c r="O43" s="396"/>
      <c r="P43" s="261"/>
      <c r="T43" s="396"/>
      <c r="U43" s="395" t="s">
        <v>515</v>
      </c>
      <c r="V43" s="384"/>
      <c r="W43" s="395" t="s">
        <v>516</v>
      </c>
    </row>
    <row r="44" spans="1:23" s="263" customFormat="1" ht="17.25" customHeight="1" x14ac:dyDescent="0.25">
      <c r="A44" s="49">
        <v>37</v>
      </c>
      <c r="B44" s="389" t="s">
        <v>562</v>
      </c>
      <c r="C44" s="380" t="s">
        <v>154</v>
      </c>
      <c r="D44" s="387" t="s">
        <v>77</v>
      </c>
      <c r="E44" s="396"/>
      <c r="F44" s="49">
        <v>38</v>
      </c>
      <c r="G44" s="391" t="s">
        <v>80</v>
      </c>
      <c r="H44" s="380" t="s">
        <v>154</v>
      </c>
      <c r="I44" s="391" t="s">
        <v>573</v>
      </c>
      <c r="J44" s="394"/>
      <c r="K44" s="49">
        <v>38</v>
      </c>
      <c r="L44" s="393" t="s">
        <v>539</v>
      </c>
      <c r="M44" s="380" t="s">
        <v>154</v>
      </c>
      <c r="N44" s="393" t="s">
        <v>545</v>
      </c>
      <c r="O44" s="394"/>
      <c r="P44" s="261"/>
      <c r="T44" s="394"/>
      <c r="U44" s="395" t="s">
        <v>518</v>
      </c>
      <c r="V44" s="384"/>
      <c r="W44" s="395" t="s">
        <v>519</v>
      </c>
    </row>
    <row r="45" spans="1:23" s="263" customFormat="1" ht="17.25" customHeight="1" x14ac:dyDescent="0.25">
      <c r="A45" s="49">
        <v>38</v>
      </c>
      <c r="B45" s="259" t="s">
        <v>189</v>
      </c>
      <c r="C45" s="380" t="s">
        <v>154</v>
      </c>
      <c r="D45" s="386" t="s">
        <v>180</v>
      </c>
      <c r="E45" s="394"/>
      <c r="F45" s="49">
        <v>39</v>
      </c>
      <c r="G45" s="391" t="s">
        <v>75</v>
      </c>
      <c r="H45" s="380" t="s">
        <v>154</v>
      </c>
      <c r="I45" s="391" t="s">
        <v>571</v>
      </c>
      <c r="J45" s="396"/>
      <c r="K45" s="49">
        <v>39</v>
      </c>
      <c r="L45" s="393" t="s">
        <v>190</v>
      </c>
      <c r="M45" s="380" t="s">
        <v>154</v>
      </c>
      <c r="N45" s="393" t="s">
        <v>178</v>
      </c>
      <c r="O45" s="396"/>
      <c r="P45" s="261"/>
      <c r="T45" s="396"/>
      <c r="U45" s="395" t="s">
        <v>520</v>
      </c>
      <c r="V45" s="384"/>
      <c r="W45" s="395" t="s">
        <v>521</v>
      </c>
    </row>
    <row r="46" spans="1:23" s="263" customFormat="1" ht="17.25" customHeight="1" x14ac:dyDescent="0.25">
      <c r="A46" s="49">
        <v>39</v>
      </c>
      <c r="B46" s="389" t="s">
        <v>175</v>
      </c>
      <c r="C46" s="380" t="s">
        <v>154</v>
      </c>
      <c r="D46" s="381" t="s">
        <v>57</v>
      </c>
      <c r="E46" s="396"/>
      <c r="F46" s="49">
        <v>40</v>
      </c>
      <c r="G46" s="383" t="s">
        <v>177</v>
      </c>
      <c r="H46" s="380" t="s">
        <v>154</v>
      </c>
      <c r="I46" s="383" t="s">
        <v>62</v>
      </c>
      <c r="J46" s="394"/>
      <c r="K46" s="49">
        <v>40</v>
      </c>
      <c r="L46" s="386" t="s">
        <v>185</v>
      </c>
      <c r="M46" s="380" t="s">
        <v>154</v>
      </c>
      <c r="N46" s="386" t="s">
        <v>82</v>
      </c>
      <c r="O46" s="394"/>
      <c r="T46" s="394"/>
      <c r="U46" s="395" t="s">
        <v>522</v>
      </c>
      <c r="V46" s="384"/>
      <c r="W46" s="395" t="s">
        <v>523</v>
      </c>
    </row>
    <row r="47" spans="1:23" s="263" customFormat="1" ht="17.25" customHeight="1" x14ac:dyDescent="0.25">
      <c r="A47" s="49">
        <v>40</v>
      </c>
      <c r="B47" s="386" t="s">
        <v>56</v>
      </c>
      <c r="C47" s="380" t="s">
        <v>154</v>
      </c>
      <c r="D47" s="393" t="s">
        <v>540</v>
      </c>
      <c r="E47" s="394"/>
      <c r="F47" s="49">
        <v>41</v>
      </c>
      <c r="G47" s="383" t="s">
        <v>174</v>
      </c>
      <c r="H47" s="380" t="s">
        <v>154</v>
      </c>
      <c r="I47" s="383" t="s">
        <v>642</v>
      </c>
      <c r="J47" s="388"/>
      <c r="K47" s="49">
        <v>41</v>
      </c>
      <c r="L47" s="386" t="s">
        <v>528</v>
      </c>
      <c r="M47" s="380" t="s">
        <v>154</v>
      </c>
      <c r="N47" s="386" t="s">
        <v>60</v>
      </c>
      <c r="O47" s="388"/>
      <c r="P47" s="411"/>
      <c r="T47" s="388"/>
      <c r="U47" s="395" t="s">
        <v>526</v>
      </c>
      <c r="V47" s="384"/>
      <c r="W47" s="395" t="s">
        <v>527</v>
      </c>
    </row>
    <row r="48" spans="1:23" s="263" customFormat="1" ht="17.25" customHeight="1" x14ac:dyDescent="0.25">
      <c r="A48" s="49">
        <v>41</v>
      </c>
      <c r="B48" s="387" t="s">
        <v>202</v>
      </c>
      <c r="C48" s="380" t="s">
        <v>154</v>
      </c>
      <c r="D48" s="389" t="s">
        <v>565</v>
      </c>
      <c r="E48" s="388"/>
      <c r="F48" s="49">
        <v>42</v>
      </c>
      <c r="G48" s="383" t="s">
        <v>215</v>
      </c>
      <c r="H48" s="380" t="s">
        <v>154</v>
      </c>
      <c r="I48" s="383" t="s">
        <v>72</v>
      </c>
      <c r="J48" s="403"/>
      <c r="K48" s="49">
        <v>42</v>
      </c>
      <c r="L48" s="386" t="s">
        <v>513</v>
      </c>
      <c r="M48" s="380" t="s">
        <v>154</v>
      </c>
      <c r="N48" s="386" t="s">
        <v>204</v>
      </c>
      <c r="O48" s="403"/>
      <c r="P48" s="411"/>
      <c r="T48" s="403"/>
      <c r="U48" s="395" t="s">
        <v>529</v>
      </c>
      <c r="V48" s="384"/>
      <c r="W48" s="395" t="s">
        <v>530</v>
      </c>
    </row>
    <row r="49" spans="1:37" s="263" customFormat="1" ht="17.25" customHeight="1" x14ac:dyDescent="0.25">
      <c r="A49" s="49">
        <v>42</v>
      </c>
      <c r="B49" s="391" t="s">
        <v>570</v>
      </c>
      <c r="C49" s="380" t="s">
        <v>154</v>
      </c>
      <c r="D49" s="259" t="s">
        <v>76</v>
      </c>
      <c r="E49" s="403"/>
      <c r="F49" s="49">
        <v>43</v>
      </c>
      <c r="G49" s="383" t="s">
        <v>205</v>
      </c>
      <c r="H49" s="380" t="s">
        <v>154</v>
      </c>
      <c r="I49" s="383" t="s">
        <v>179</v>
      </c>
      <c r="J49" s="388"/>
      <c r="K49" s="49">
        <v>43</v>
      </c>
      <c r="L49" s="386" t="s">
        <v>525</v>
      </c>
      <c r="M49" s="380" t="s">
        <v>154</v>
      </c>
      <c r="N49" s="386" t="s">
        <v>56</v>
      </c>
      <c r="O49" s="388"/>
      <c r="P49" s="411"/>
      <c r="T49" s="388"/>
      <c r="U49" s="395" t="s">
        <v>532</v>
      </c>
      <c r="V49" s="384"/>
      <c r="W49" s="395" t="s">
        <v>533</v>
      </c>
    </row>
    <row r="50" spans="1:37" s="263" customFormat="1" ht="17.25" customHeight="1" x14ac:dyDescent="0.25">
      <c r="A50" s="49">
        <v>43</v>
      </c>
      <c r="B50" s="386" t="s">
        <v>528</v>
      </c>
      <c r="C50" s="380" t="s">
        <v>154</v>
      </c>
      <c r="D50" s="259" t="s">
        <v>64</v>
      </c>
      <c r="E50" s="388"/>
      <c r="F50" s="49">
        <v>44</v>
      </c>
      <c r="G50" s="383" t="s">
        <v>71</v>
      </c>
      <c r="H50" s="380" t="s">
        <v>154</v>
      </c>
      <c r="I50" s="383" t="s">
        <v>176</v>
      </c>
      <c r="J50" s="412"/>
      <c r="K50" s="49">
        <v>44</v>
      </c>
      <c r="L50" s="386" t="s">
        <v>58</v>
      </c>
      <c r="M50" s="380" t="s">
        <v>154</v>
      </c>
      <c r="N50" s="386" t="s">
        <v>63</v>
      </c>
      <c r="O50" s="412"/>
      <c r="P50" s="411"/>
      <c r="T50" s="412"/>
      <c r="AB50" s="376"/>
      <c r="AC50" s="49"/>
      <c r="AD50" s="49"/>
      <c r="AE50" s="49"/>
      <c r="AF50" s="376"/>
      <c r="AJ50" s="376"/>
      <c r="AK50" s="376"/>
    </row>
    <row r="51" spans="1:37" s="263" customFormat="1" ht="17.25" customHeight="1" x14ac:dyDescent="0.25">
      <c r="A51" s="49">
        <v>44</v>
      </c>
      <c r="B51" s="389" t="s">
        <v>558</v>
      </c>
      <c r="C51" s="380" t="s">
        <v>154</v>
      </c>
      <c r="D51" s="381" t="s">
        <v>198</v>
      </c>
      <c r="E51" s="412"/>
      <c r="F51" s="49"/>
      <c r="J51" s="412"/>
      <c r="K51" s="49">
        <v>45</v>
      </c>
      <c r="L51" s="386" t="s">
        <v>180</v>
      </c>
      <c r="M51" s="380" t="s">
        <v>154</v>
      </c>
      <c r="N51" s="386" t="s">
        <v>183</v>
      </c>
      <c r="O51" s="412"/>
      <c r="P51" s="411"/>
      <c r="T51" s="412"/>
      <c r="U51" s="400" t="s">
        <v>535</v>
      </c>
      <c r="W51" s="400" t="s">
        <v>536</v>
      </c>
      <c r="X51" s="49"/>
      <c r="Y51" s="49"/>
      <c r="Z51" s="49"/>
      <c r="AA51" s="49"/>
      <c r="AB51" s="376"/>
      <c r="AC51" s="49"/>
      <c r="AD51" s="49"/>
      <c r="AE51" s="49"/>
      <c r="AF51" s="376"/>
      <c r="AJ51" s="376"/>
      <c r="AK51" s="376"/>
    </row>
    <row r="52" spans="1:37" s="263" customFormat="1" ht="17.25" customHeight="1" x14ac:dyDescent="0.25">
      <c r="A52" s="49">
        <v>45</v>
      </c>
      <c r="B52" s="381" t="s">
        <v>553</v>
      </c>
      <c r="C52" s="380" t="s">
        <v>154</v>
      </c>
      <c r="D52" s="386" t="s">
        <v>82</v>
      </c>
      <c r="E52" s="412"/>
      <c r="F52" s="49"/>
      <c r="G52" s="376" t="s">
        <v>579</v>
      </c>
      <c r="J52" s="379"/>
      <c r="K52" s="49"/>
      <c r="O52" s="379"/>
      <c r="P52" s="411"/>
      <c r="T52" s="379"/>
      <c r="X52" s="49"/>
      <c r="Y52" s="49"/>
      <c r="Z52" s="49"/>
      <c r="AA52" s="49"/>
      <c r="AB52" s="376"/>
      <c r="AC52" s="49"/>
      <c r="AD52" s="49"/>
      <c r="AE52" s="49"/>
      <c r="AF52" s="376"/>
      <c r="AJ52" s="376"/>
      <c r="AK52" s="376"/>
    </row>
    <row r="53" spans="1:37" s="263" customFormat="1" ht="17.25" customHeight="1" x14ac:dyDescent="0.25">
      <c r="A53" s="49"/>
      <c r="B53" s="378"/>
      <c r="C53" s="380"/>
      <c r="D53" s="378"/>
      <c r="E53" s="379"/>
      <c r="F53" s="49"/>
      <c r="G53" s="386" t="s">
        <v>513</v>
      </c>
      <c r="I53" s="386" t="s">
        <v>183</v>
      </c>
      <c r="J53" s="413"/>
      <c r="K53" s="402"/>
      <c r="L53" s="402"/>
      <c r="M53" s="402"/>
      <c r="N53" s="402"/>
      <c r="O53" s="413"/>
      <c r="P53" s="411"/>
      <c r="T53" s="413"/>
      <c r="U53" s="414"/>
      <c r="W53" s="395"/>
      <c r="X53" s="376"/>
      <c r="Y53" s="49"/>
      <c r="Z53" s="376"/>
      <c r="AA53" s="376"/>
      <c r="AB53" s="376"/>
      <c r="AC53" s="49"/>
      <c r="AD53" s="49"/>
      <c r="AE53" s="49"/>
      <c r="AF53" s="376"/>
      <c r="AJ53" s="376"/>
      <c r="AK53" s="376"/>
    </row>
    <row r="54" spans="1:37" s="263" customFormat="1" ht="17.25" customHeight="1" x14ac:dyDescent="0.25">
      <c r="A54" s="402"/>
      <c r="B54" s="402"/>
      <c r="C54" s="402"/>
      <c r="D54" s="402"/>
      <c r="E54" s="413"/>
      <c r="F54" s="402"/>
      <c r="G54" s="402"/>
      <c r="H54" s="402"/>
      <c r="I54" s="402"/>
      <c r="J54" s="397"/>
      <c r="K54" s="384"/>
      <c r="L54" s="384"/>
      <c r="M54" s="384"/>
      <c r="N54" s="384"/>
      <c r="O54" s="397"/>
      <c r="P54" s="411"/>
      <c r="T54" s="397"/>
      <c r="U54" s="373" t="s">
        <v>78</v>
      </c>
      <c r="W54" s="373"/>
      <c r="X54" s="376"/>
      <c r="Y54" s="49"/>
      <c r="Z54" s="376"/>
      <c r="AA54" s="376"/>
      <c r="AB54" s="376"/>
      <c r="AC54" s="49"/>
      <c r="AD54" s="49"/>
      <c r="AE54" s="49"/>
      <c r="AF54" s="376"/>
      <c r="AJ54" s="376"/>
      <c r="AK54" s="376"/>
    </row>
    <row r="55" spans="1:37" s="263" customFormat="1" ht="17.25" customHeight="1" x14ac:dyDescent="0.25">
      <c r="A55" s="384"/>
      <c r="B55" s="384"/>
      <c r="C55" s="384"/>
      <c r="D55" s="384"/>
      <c r="E55" s="397"/>
      <c r="F55" s="384"/>
      <c r="G55" s="384"/>
      <c r="H55" s="384"/>
      <c r="I55" s="384"/>
      <c r="J55" s="398"/>
      <c r="L55" s="377">
        <v>44870</v>
      </c>
      <c r="N55" s="378" t="s">
        <v>580</v>
      </c>
      <c r="O55" s="398"/>
      <c r="P55" s="411"/>
      <c r="T55" s="398"/>
      <c r="V55" s="390"/>
      <c r="X55" s="376"/>
      <c r="Y55" s="49"/>
      <c r="Z55" s="376"/>
      <c r="AA55" s="376"/>
      <c r="AB55" s="376"/>
      <c r="AC55" s="49"/>
      <c r="AD55" s="49"/>
      <c r="AE55" s="49"/>
      <c r="AF55" s="376"/>
      <c r="AJ55" s="376"/>
      <c r="AK55" s="376"/>
    </row>
    <row r="56" spans="1:37" s="263" customFormat="1" ht="17.25" customHeight="1" x14ac:dyDescent="0.25">
      <c r="B56" s="377">
        <v>44814</v>
      </c>
      <c r="D56" s="378" t="s">
        <v>581</v>
      </c>
      <c r="E56" s="398"/>
      <c r="G56" s="377">
        <v>44842</v>
      </c>
      <c r="I56" s="378" t="s">
        <v>582</v>
      </c>
      <c r="J56" s="398"/>
      <c r="K56" s="49">
        <v>1</v>
      </c>
      <c r="L56" s="389" t="s">
        <v>563</v>
      </c>
      <c r="M56" s="390" t="s">
        <v>154</v>
      </c>
      <c r="N56" s="389" t="s">
        <v>175</v>
      </c>
      <c r="O56" s="398"/>
      <c r="P56" s="411"/>
      <c r="T56" s="398"/>
      <c r="U56" s="373" t="s">
        <v>583</v>
      </c>
      <c r="W56" s="373"/>
      <c r="X56" s="376"/>
      <c r="Y56" s="49"/>
      <c r="Z56" s="376"/>
      <c r="AA56" s="376"/>
      <c r="AB56" s="376"/>
      <c r="AC56" s="49"/>
      <c r="AD56" s="49"/>
      <c r="AE56" s="49"/>
      <c r="AF56" s="376"/>
      <c r="AJ56" s="376"/>
      <c r="AK56" s="376"/>
    </row>
    <row r="57" spans="1:37" s="263" customFormat="1" ht="17.25" customHeight="1" x14ac:dyDescent="0.25">
      <c r="A57" s="49">
        <v>1</v>
      </c>
      <c r="B57" s="391" t="s">
        <v>84</v>
      </c>
      <c r="C57" s="380" t="s">
        <v>154</v>
      </c>
      <c r="D57" s="383" t="s">
        <v>71</v>
      </c>
      <c r="E57" s="398"/>
      <c r="F57" s="49">
        <v>1</v>
      </c>
      <c r="G57" s="393" t="s">
        <v>540</v>
      </c>
      <c r="H57" s="380" t="s">
        <v>154</v>
      </c>
      <c r="I57" s="393" t="s">
        <v>190</v>
      </c>
      <c r="J57" s="396"/>
      <c r="K57" s="49">
        <v>2</v>
      </c>
      <c r="L57" s="391" t="s">
        <v>570</v>
      </c>
      <c r="M57" s="380" t="s">
        <v>154</v>
      </c>
      <c r="N57" s="391" t="s">
        <v>573</v>
      </c>
      <c r="O57" s="396"/>
      <c r="T57" s="396"/>
      <c r="X57" s="376"/>
      <c r="Y57" s="49"/>
      <c r="Z57" s="376"/>
      <c r="AA57" s="376"/>
      <c r="AB57" s="376"/>
      <c r="AC57" s="49"/>
      <c r="AD57" s="49"/>
      <c r="AE57" s="49"/>
      <c r="AF57" s="376"/>
      <c r="AJ57" s="376"/>
      <c r="AK57" s="376"/>
    </row>
    <row r="58" spans="1:37" s="263" customFormat="1" ht="17.25" customHeight="1" x14ac:dyDescent="0.25">
      <c r="A58" s="49">
        <v>2</v>
      </c>
      <c r="B58" s="383" t="s">
        <v>642</v>
      </c>
      <c r="C58" s="380" t="s">
        <v>154</v>
      </c>
      <c r="D58" s="386" t="s">
        <v>183</v>
      </c>
      <c r="E58" s="396"/>
      <c r="F58" s="49">
        <v>2</v>
      </c>
      <c r="G58" s="393" t="s">
        <v>81</v>
      </c>
      <c r="H58" s="380" t="s">
        <v>154</v>
      </c>
      <c r="I58" s="393" t="s">
        <v>59</v>
      </c>
      <c r="J58" s="399"/>
      <c r="K58" s="49">
        <v>3</v>
      </c>
      <c r="L58" s="383" t="s">
        <v>72</v>
      </c>
      <c r="M58" s="380" t="s">
        <v>154</v>
      </c>
      <c r="N58" s="383" t="s">
        <v>205</v>
      </c>
      <c r="O58" s="399"/>
      <c r="P58" s="415"/>
      <c r="T58" s="399"/>
      <c r="U58" s="373" t="s">
        <v>584</v>
      </c>
      <c r="W58" s="373"/>
      <c r="X58" s="376"/>
      <c r="Y58" s="49"/>
      <c r="Z58" s="376"/>
      <c r="AA58" s="376"/>
      <c r="AB58" s="376"/>
      <c r="AC58" s="49"/>
      <c r="AD58" s="49"/>
      <c r="AE58" s="49"/>
      <c r="AF58" s="376"/>
      <c r="AJ58" s="376"/>
      <c r="AK58" s="376"/>
    </row>
    <row r="59" spans="1:37" s="263" customFormat="1" ht="17.25" customHeight="1" x14ac:dyDescent="0.25">
      <c r="A59" s="49">
        <v>3</v>
      </c>
      <c r="B59" s="386" t="s">
        <v>185</v>
      </c>
      <c r="C59" s="380" t="s">
        <v>154</v>
      </c>
      <c r="D59" s="381" t="s">
        <v>553</v>
      </c>
      <c r="E59" s="399"/>
      <c r="F59" s="49">
        <v>3</v>
      </c>
      <c r="G59" s="393" t="s">
        <v>181</v>
      </c>
      <c r="H59" s="380" t="s">
        <v>154</v>
      </c>
      <c r="I59" s="393" t="s">
        <v>61</v>
      </c>
      <c r="J59" s="382"/>
      <c r="K59" s="49">
        <v>4</v>
      </c>
      <c r="L59" s="387" t="s">
        <v>66</v>
      </c>
      <c r="M59" s="380" t="s">
        <v>154</v>
      </c>
      <c r="N59" s="387" t="s">
        <v>77</v>
      </c>
      <c r="O59" s="382"/>
      <c r="P59" s="415"/>
      <c r="R59" s="376"/>
      <c r="S59" s="376"/>
      <c r="T59" s="382"/>
      <c r="U59" s="374" t="s">
        <v>585</v>
      </c>
      <c r="W59" s="373"/>
      <c r="X59" s="376"/>
      <c r="Y59" s="49"/>
      <c r="Z59" s="376"/>
      <c r="AA59" s="376"/>
      <c r="AB59" s="376"/>
      <c r="AC59" s="49"/>
      <c r="AD59" s="49"/>
      <c r="AE59" s="49"/>
      <c r="AF59" s="376"/>
      <c r="AG59" s="376"/>
      <c r="AH59" s="376"/>
      <c r="AI59" s="376"/>
      <c r="AJ59" s="376"/>
      <c r="AK59" s="376"/>
    </row>
    <row r="60" spans="1:37" s="263" customFormat="1" ht="17.25" customHeight="1" x14ac:dyDescent="0.25">
      <c r="A60" s="49">
        <v>4</v>
      </c>
      <c r="B60" s="381" t="s">
        <v>198</v>
      </c>
      <c r="C60" s="380" t="s">
        <v>154</v>
      </c>
      <c r="D60" s="386" t="s">
        <v>82</v>
      </c>
      <c r="E60" s="382"/>
      <c r="F60" s="49">
        <v>4</v>
      </c>
      <c r="G60" s="393" t="s">
        <v>85</v>
      </c>
      <c r="H60" s="380" t="s">
        <v>154</v>
      </c>
      <c r="I60" s="393" t="s">
        <v>545</v>
      </c>
      <c r="J60" s="396"/>
      <c r="K60" s="49">
        <v>5</v>
      </c>
      <c r="L60" s="387" t="s">
        <v>55</v>
      </c>
      <c r="M60" s="380" t="s">
        <v>154</v>
      </c>
      <c r="N60" s="387" t="s">
        <v>201</v>
      </c>
      <c r="O60" s="396"/>
      <c r="P60" s="415"/>
      <c r="R60" s="376"/>
      <c r="S60" s="376"/>
      <c r="T60" s="396"/>
      <c r="U60" s="376"/>
      <c r="W60" s="376"/>
      <c r="X60" s="376"/>
      <c r="Y60" s="49"/>
      <c r="Z60" s="376"/>
      <c r="AA60" s="376"/>
      <c r="AB60" s="376"/>
      <c r="AC60" s="49"/>
      <c r="AD60" s="49"/>
      <c r="AE60" s="49"/>
      <c r="AF60" s="376"/>
      <c r="AG60" s="376"/>
      <c r="AH60" s="376"/>
      <c r="AI60" s="376"/>
      <c r="AJ60" s="376"/>
      <c r="AK60" s="376"/>
    </row>
    <row r="61" spans="1:37" s="263" customFormat="1" ht="17.25" customHeight="1" x14ac:dyDescent="0.25">
      <c r="A61" s="49">
        <v>5</v>
      </c>
      <c r="B61" s="383" t="s">
        <v>72</v>
      </c>
      <c r="C61" s="380" t="s">
        <v>154</v>
      </c>
      <c r="D61" s="389" t="s">
        <v>559</v>
      </c>
      <c r="E61" s="396"/>
      <c r="F61" s="49">
        <v>5</v>
      </c>
      <c r="G61" s="393" t="s">
        <v>207</v>
      </c>
      <c r="H61" s="380" t="s">
        <v>154</v>
      </c>
      <c r="I61" s="393" t="s">
        <v>178</v>
      </c>
      <c r="J61" s="382"/>
      <c r="K61" s="49">
        <v>6</v>
      </c>
      <c r="L61" s="387" t="s">
        <v>52</v>
      </c>
      <c r="M61" s="380" t="s">
        <v>154</v>
      </c>
      <c r="N61" s="387" t="s">
        <v>70</v>
      </c>
      <c r="O61" s="382"/>
      <c r="P61" s="415"/>
      <c r="R61" s="380"/>
      <c r="S61" s="378"/>
      <c r="T61" s="382"/>
      <c r="U61" s="395" t="s">
        <v>586</v>
      </c>
      <c r="V61" s="384"/>
      <c r="W61" s="400"/>
      <c r="X61" s="376"/>
      <c r="Y61" s="49"/>
      <c r="Z61" s="376"/>
      <c r="AA61" s="376"/>
      <c r="AB61" s="376"/>
      <c r="AC61" s="49"/>
      <c r="AD61" s="49"/>
      <c r="AE61" s="49"/>
      <c r="AF61" s="376"/>
      <c r="AG61" s="376"/>
      <c r="AH61" s="376"/>
      <c r="AI61" s="376"/>
      <c r="AJ61" s="376"/>
      <c r="AK61" s="376"/>
    </row>
    <row r="62" spans="1:37" s="263" customFormat="1" ht="17.25" customHeight="1" x14ac:dyDescent="0.25">
      <c r="A62" s="49">
        <v>6</v>
      </c>
      <c r="B62" s="391" t="s">
        <v>187</v>
      </c>
      <c r="C62" s="380" t="s">
        <v>154</v>
      </c>
      <c r="D62" s="387" t="s">
        <v>201</v>
      </c>
      <c r="E62" s="382"/>
      <c r="F62" s="49">
        <v>6</v>
      </c>
      <c r="G62" s="393" t="s">
        <v>537</v>
      </c>
      <c r="H62" s="380" t="s">
        <v>154</v>
      </c>
      <c r="I62" s="393" t="s">
        <v>539</v>
      </c>
      <c r="J62" s="388"/>
      <c r="K62" s="49">
        <v>7</v>
      </c>
      <c r="L62" s="387" t="s">
        <v>202</v>
      </c>
      <c r="M62" s="380" t="s">
        <v>154</v>
      </c>
      <c r="N62" s="387" t="s">
        <v>54</v>
      </c>
      <c r="O62" s="388"/>
      <c r="P62" s="415"/>
      <c r="T62" s="388"/>
      <c r="U62" s="395" t="s">
        <v>587</v>
      </c>
      <c r="V62" s="384"/>
      <c r="W62" s="400"/>
      <c r="X62" s="376"/>
      <c r="Y62" s="49"/>
      <c r="Z62" s="376"/>
      <c r="AA62" s="376"/>
      <c r="AB62" s="376"/>
      <c r="AC62" s="49"/>
      <c r="AD62" s="49"/>
      <c r="AE62" s="49"/>
      <c r="AF62" s="376"/>
      <c r="AG62" s="376"/>
      <c r="AH62" s="376"/>
      <c r="AI62" s="376"/>
      <c r="AJ62" s="376"/>
      <c r="AK62" s="376"/>
    </row>
    <row r="63" spans="1:37" ht="17.25" customHeight="1" x14ac:dyDescent="0.25">
      <c r="A63" s="49">
        <v>7</v>
      </c>
      <c r="B63" s="383" t="s">
        <v>205</v>
      </c>
      <c r="C63" s="380" t="s">
        <v>154</v>
      </c>
      <c r="D63" s="393" t="s">
        <v>545</v>
      </c>
      <c r="E63" s="388"/>
      <c r="F63" s="49">
        <v>7</v>
      </c>
      <c r="G63" s="386" t="s">
        <v>60</v>
      </c>
      <c r="H63" s="380" t="s">
        <v>154</v>
      </c>
      <c r="I63" s="386" t="s">
        <v>180</v>
      </c>
      <c r="J63" s="399"/>
      <c r="K63" s="49">
        <v>8</v>
      </c>
      <c r="L63" s="259" t="s">
        <v>216</v>
      </c>
      <c r="M63" s="380" t="s">
        <v>154</v>
      </c>
      <c r="N63" s="259" t="s">
        <v>218</v>
      </c>
      <c r="O63" s="399"/>
      <c r="P63" s="415"/>
      <c r="Q63" s="263"/>
      <c r="R63" s="263"/>
      <c r="S63" s="263"/>
      <c r="T63" s="399"/>
      <c r="U63" s="395" t="s">
        <v>588</v>
      </c>
      <c r="V63" s="384"/>
      <c r="W63" s="400"/>
      <c r="AD63" s="49"/>
      <c r="AE63" s="49"/>
      <c r="AG63" s="376"/>
    </row>
    <row r="64" spans="1:37" ht="17.25" customHeight="1" x14ac:dyDescent="0.25">
      <c r="A64" s="49">
        <v>8</v>
      </c>
      <c r="B64" s="386" t="s">
        <v>180</v>
      </c>
      <c r="C64" s="380" t="s">
        <v>154</v>
      </c>
      <c r="D64" s="381" t="s">
        <v>544</v>
      </c>
      <c r="E64" s="399"/>
      <c r="F64" s="49">
        <v>8</v>
      </c>
      <c r="G64" s="386" t="s">
        <v>56</v>
      </c>
      <c r="H64" s="380" t="s">
        <v>154</v>
      </c>
      <c r="I64" s="386" t="s">
        <v>185</v>
      </c>
      <c r="J64" s="394"/>
      <c r="K64" s="49">
        <v>9</v>
      </c>
      <c r="L64" s="259" t="s">
        <v>219</v>
      </c>
      <c r="M64" s="380" t="s">
        <v>154</v>
      </c>
      <c r="N64" s="259" t="s">
        <v>531</v>
      </c>
      <c r="O64" s="394"/>
      <c r="P64" s="415"/>
      <c r="Q64" s="263"/>
      <c r="R64" s="263"/>
      <c r="S64" s="263"/>
      <c r="T64" s="394"/>
      <c r="U64" s="395" t="s">
        <v>589</v>
      </c>
      <c r="V64" s="384"/>
      <c r="W64" s="400"/>
      <c r="AD64" s="49"/>
      <c r="AE64" s="49"/>
      <c r="AG64" s="376"/>
    </row>
    <row r="65" spans="1:33" ht="17.25" customHeight="1" x14ac:dyDescent="0.25">
      <c r="A65" s="49">
        <v>9</v>
      </c>
      <c r="B65" s="383" t="s">
        <v>62</v>
      </c>
      <c r="C65" s="380" t="s">
        <v>154</v>
      </c>
      <c r="D65" s="386" t="s">
        <v>528</v>
      </c>
      <c r="E65" s="394"/>
      <c r="F65" s="49">
        <v>9</v>
      </c>
      <c r="G65" s="386" t="s">
        <v>513</v>
      </c>
      <c r="H65" s="380" t="s">
        <v>154</v>
      </c>
      <c r="I65" s="386" t="s">
        <v>525</v>
      </c>
      <c r="J65" s="394"/>
      <c r="K65" s="49">
        <v>10</v>
      </c>
      <c r="L65" s="259" t="s">
        <v>517</v>
      </c>
      <c r="M65" s="380" t="s">
        <v>154</v>
      </c>
      <c r="N65" s="259" t="s">
        <v>64</v>
      </c>
      <c r="O65" s="394"/>
      <c r="P65" s="415"/>
      <c r="Q65" s="263"/>
      <c r="T65" s="394"/>
      <c r="U65" s="395" t="s">
        <v>590</v>
      </c>
      <c r="V65" s="384"/>
      <c r="W65" s="400"/>
      <c r="AD65" s="49"/>
      <c r="AE65" s="49"/>
      <c r="AG65" s="376"/>
    </row>
    <row r="66" spans="1:33" ht="17.25" customHeight="1" x14ac:dyDescent="0.25">
      <c r="A66" s="49">
        <v>10</v>
      </c>
      <c r="B66" s="381" t="s">
        <v>199</v>
      </c>
      <c r="C66" s="380" t="s">
        <v>154</v>
      </c>
      <c r="D66" s="387" t="s">
        <v>202</v>
      </c>
      <c r="E66" s="394"/>
      <c r="F66" s="49">
        <v>10</v>
      </c>
      <c r="G66" s="386" t="s">
        <v>528</v>
      </c>
      <c r="H66" s="380" t="s">
        <v>154</v>
      </c>
      <c r="I66" s="386" t="s">
        <v>63</v>
      </c>
      <c r="J66" s="401"/>
      <c r="K66" s="49">
        <v>11</v>
      </c>
      <c r="L66" s="259" t="s">
        <v>76</v>
      </c>
      <c r="M66" s="380" t="s">
        <v>154</v>
      </c>
      <c r="N66" s="259" t="s">
        <v>534</v>
      </c>
      <c r="O66" s="401"/>
      <c r="P66" s="415"/>
      <c r="Q66" s="263"/>
      <c r="T66" s="401"/>
      <c r="U66" s="395" t="s">
        <v>591</v>
      </c>
      <c r="V66" s="384"/>
      <c r="W66" s="400"/>
      <c r="AD66" s="49"/>
      <c r="AE66" s="49"/>
      <c r="AG66" s="376"/>
    </row>
    <row r="67" spans="1:33" ht="17.25" customHeight="1" x14ac:dyDescent="0.25">
      <c r="A67" s="49">
        <v>11</v>
      </c>
      <c r="B67" s="391" t="s">
        <v>80</v>
      </c>
      <c r="C67" s="380" t="s">
        <v>154</v>
      </c>
      <c r="D67" s="393" t="s">
        <v>207</v>
      </c>
      <c r="E67" s="401"/>
      <c r="F67" s="49">
        <v>11</v>
      </c>
      <c r="G67" s="386" t="s">
        <v>82</v>
      </c>
      <c r="H67" s="380" t="s">
        <v>154</v>
      </c>
      <c r="I67" s="386" t="s">
        <v>183</v>
      </c>
      <c r="J67" s="396"/>
      <c r="K67" s="49">
        <v>12</v>
      </c>
      <c r="L67" s="259" t="s">
        <v>184</v>
      </c>
      <c r="M67" s="380" t="s">
        <v>154</v>
      </c>
      <c r="N67" s="259" t="s">
        <v>217</v>
      </c>
      <c r="O67" s="396"/>
      <c r="P67" s="415"/>
      <c r="Q67" s="263"/>
      <c r="T67" s="396"/>
      <c r="U67" s="395" t="s">
        <v>592</v>
      </c>
      <c r="V67" s="384"/>
      <c r="W67" s="400"/>
      <c r="AD67" s="49"/>
      <c r="AE67" s="49"/>
      <c r="AG67" s="376"/>
    </row>
    <row r="68" spans="1:33" ht="17.25" customHeight="1" x14ac:dyDescent="0.25">
      <c r="A68" s="49">
        <v>12</v>
      </c>
      <c r="B68" s="386" t="s">
        <v>525</v>
      </c>
      <c r="C68" s="380" t="s">
        <v>154</v>
      </c>
      <c r="D68" s="391" t="s">
        <v>75</v>
      </c>
      <c r="E68" s="396"/>
      <c r="F68" s="49">
        <v>12</v>
      </c>
      <c r="G68" s="386" t="s">
        <v>204</v>
      </c>
      <c r="H68" s="380" t="s">
        <v>154</v>
      </c>
      <c r="I68" s="386" t="s">
        <v>58</v>
      </c>
      <c r="J68" s="398"/>
      <c r="K68" s="49">
        <v>13</v>
      </c>
      <c r="L68" s="259" t="s">
        <v>514</v>
      </c>
      <c r="M68" s="380" t="s">
        <v>154</v>
      </c>
      <c r="N68" s="259" t="s">
        <v>189</v>
      </c>
      <c r="O68" s="398"/>
      <c r="P68" s="415"/>
      <c r="Q68" s="263"/>
      <c r="T68" s="398"/>
      <c r="U68" s="49"/>
      <c r="W68" s="49"/>
      <c r="AD68" s="49"/>
      <c r="AE68" s="49"/>
      <c r="AG68" s="376"/>
    </row>
    <row r="69" spans="1:33" ht="17.25" customHeight="1" x14ac:dyDescent="0.25">
      <c r="A69" s="49">
        <v>13</v>
      </c>
      <c r="B69" s="391" t="s">
        <v>79</v>
      </c>
      <c r="C69" s="380" t="s">
        <v>154</v>
      </c>
      <c r="D69" s="387" t="s">
        <v>66</v>
      </c>
      <c r="E69" s="398"/>
      <c r="F69" s="49">
        <v>13</v>
      </c>
      <c r="G69" s="259" t="s">
        <v>219</v>
      </c>
      <c r="H69" s="380" t="s">
        <v>154</v>
      </c>
      <c r="I69" s="259" t="s">
        <v>76</v>
      </c>
      <c r="J69" s="388"/>
      <c r="K69" s="49">
        <v>14</v>
      </c>
      <c r="L69" s="381" t="s">
        <v>188</v>
      </c>
      <c r="M69" s="380" t="s">
        <v>154</v>
      </c>
      <c r="N69" s="381" t="s">
        <v>186</v>
      </c>
      <c r="O69" s="388"/>
      <c r="P69" s="415"/>
      <c r="Q69" s="263"/>
      <c r="T69" s="388"/>
      <c r="U69" s="395" t="s">
        <v>593</v>
      </c>
      <c r="V69" s="380"/>
      <c r="W69" s="395"/>
      <c r="AD69" s="49"/>
      <c r="AE69" s="49"/>
      <c r="AG69" s="376"/>
    </row>
    <row r="70" spans="1:33" ht="17.25" customHeight="1" x14ac:dyDescent="0.25">
      <c r="A70" s="49">
        <v>14</v>
      </c>
      <c r="B70" s="386" t="s">
        <v>58</v>
      </c>
      <c r="C70" s="380" t="s">
        <v>154</v>
      </c>
      <c r="D70" s="393" t="s">
        <v>190</v>
      </c>
      <c r="E70" s="388"/>
      <c r="F70" s="49">
        <v>14</v>
      </c>
      <c r="G70" s="259" t="s">
        <v>189</v>
      </c>
      <c r="H70" s="380" t="s">
        <v>154</v>
      </c>
      <c r="I70" s="259" t="s">
        <v>216</v>
      </c>
      <c r="J70" s="382"/>
      <c r="K70" s="49">
        <v>15</v>
      </c>
      <c r="L70" s="381" t="s">
        <v>542</v>
      </c>
      <c r="M70" s="380" t="s">
        <v>154</v>
      </c>
      <c r="N70" s="381" t="s">
        <v>203</v>
      </c>
      <c r="O70" s="382"/>
      <c r="Q70" s="263"/>
      <c r="T70" s="382"/>
      <c r="U70" s="416"/>
      <c r="V70" s="380"/>
      <c r="W70" s="417"/>
      <c r="AD70" s="49"/>
      <c r="AE70" s="49"/>
      <c r="AG70" s="376"/>
    </row>
    <row r="71" spans="1:33" ht="17.25" customHeight="1" x14ac:dyDescent="0.25">
      <c r="A71" s="49">
        <v>15</v>
      </c>
      <c r="B71" s="381" t="s">
        <v>197</v>
      </c>
      <c r="C71" s="380" t="s">
        <v>154</v>
      </c>
      <c r="D71" s="391" t="s">
        <v>570</v>
      </c>
      <c r="E71" s="382"/>
      <c r="F71" s="49">
        <v>15</v>
      </c>
      <c r="G71" s="259" t="s">
        <v>531</v>
      </c>
      <c r="H71" s="380" t="s">
        <v>154</v>
      </c>
      <c r="I71" s="259" t="s">
        <v>184</v>
      </c>
      <c r="J71" s="401"/>
      <c r="K71" s="49">
        <v>16</v>
      </c>
      <c r="L71" s="381" t="s">
        <v>541</v>
      </c>
      <c r="M71" s="380" t="s">
        <v>154</v>
      </c>
      <c r="N71" s="381" t="s">
        <v>544</v>
      </c>
      <c r="O71" s="401"/>
      <c r="P71" s="418"/>
      <c r="Q71" s="263"/>
      <c r="T71" s="401"/>
      <c r="U71" s="49"/>
      <c r="V71" s="49"/>
      <c r="W71" s="391"/>
      <c r="AD71" s="49"/>
      <c r="AE71" s="49"/>
      <c r="AG71" s="376"/>
    </row>
    <row r="72" spans="1:33" ht="17.25" customHeight="1" x14ac:dyDescent="0.25">
      <c r="A72" s="49">
        <v>16</v>
      </c>
      <c r="B72" s="393" t="s">
        <v>540</v>
      </c>
      <c r="C72" s="380" t="s">
        <v>154</v>
      </c>
      <c r="D72" s="381" t="s">
        <v>182</v>
      </c>
      <c r="E72" s="401"/>
      <c r="F72" s="49">
        <v>16</v>
      </c>
      <c r="G72" s="259" t="s">
        <v>514</v>
      </c>
      <c r="H72" s="380" t="s">
        <v>154</v>
      </c>
      <c r="I72" s="259" t="s">
        <v>218</v>
      </c>
      <c r="J72" s="397"/>
      <c r="K72" s="49">
        <v>17</v>
      </c>
      <c r="L72" s="381" t="s">
        <v>198</v>
      </c>
      <c r="M72" s="380" t="s">
        <v>154</v>
      </c>
      <c r="N72" s="381" t="s">
        <v>197</v>
      </c>
      <c r="O72" s="397"/>
      <c r="P72" s="418"/>
      <c r="Q72" s="263"/>
      <c r="T72" s="397"/>
      <c r="V72" s="263"/>
      <c r="W72" s="263"/>
      <c r="AD72" s="49"/>
      <c r="AE72" s="49"/>
      <c r="AG72" s="376"/>
    </row>
    <row r="73" spans="1:33" ht="17.25" customHeight="1" x14ac:dyDescent="0.25">
      <c r="A73" s="49">
        <v>17</v>
      </c>
      <c r="B73" s="259" t="s">
        <v>189</v>
      </c>
      <c r="C73" s="380" t="s">
        <v>154</v>
      </c>
      <c r="D73" s="391" t="s">
        <v>571</v>
      </c>
      <c r="E73" s="397"/>
      <c r="F73" s="49">
        <v>17</v>
      </c>
      <c r="G73" s="259" t="s">
        <v>217</v>
      </c>
      <c r="H73" s="380" t="s">
        <v>154</v>
      </c>
      <c r="I73" s="259" t="s">
        <v>517</v>
      </c>
      <c r="J73" s="388"/>
      <c r="K73" s="49">
        <v>18</v>
      </c>
      <c r="L73" s="381" t="s">
        <v>182</v>
      </c>
      <c r="M73" s="380" t="s">
        <v>154</v>
      </c>
      <c r="N73" s="381" t="s">
        <v>83</v>
      </c>
      <c r="O73" s="388"/>
      <c r="P73" s="418"/>
      <c r="Q73" s="263"/>
      <c r="T73" s="388"/>
      <c r="V73" s="263"/>
      <c r="W73" s="263"/>
      <c r="AD73" s="49"/>
      <c r="AE73" s="49"/>
      <c r="AG73" s="376"/>
    </row>
    <row r="74" spans="1:33" ht="17.25" customHeight="1" x14ac:dyDescent="0.25">
      <c r="A74" s="49">
        <v>18</v>
      </c>
      <c r="B74" s="387" t="s">
        <v>77</v>
      </c>
      <c r="C74" s="380" t="s">
        <v>154</v>
      </c>
      <c r="D74" s="389" t="s">
        <v>206</v>
      </c>
      <c r="E74" s="388"/>
      <c r="F74" s="49">
        <v>18</v>
      </c>
      <c r="G74" s="259" t="s">
        <v>534</v>
      </c>
      <c r="H74" s="380" t="s">
        <v>154</v>
      </c>
      <c r="I74" s="259" t="s">
        <v>64</v>
      </c>
      <c r="J74" s="388"/>
      <c r="K74" s="49">
        <v>19</v>
      </c>
      <c r="L74" s="381" t="s">
        <v>65</v>
      </c>
      <c r="M74" s="380" t="s">
        <v>154</v>
      </c>
      <c r="N74" s="381" t="s">
        <v>553</v>
      </c>
      <c r="O74" s="388"/>
      <c r="P74" s="418"/>
      <c r="Q74" s="263"/>
      <c r="T74" s="388"/>
      <c r="V74" s="263"/>
      <c r="W74" s="263"/>
      <c r="AD74" s="49"/>
      <c r="AE74" s="49"/>
      <c r="AG74" s="376"/>
    </row>
    <row r="75" spans="1:33" ht="17.25" customHeight="1" x14ac:dyDescent="0.25">
      <c r="A75" s="49">
        <v>19</v>
      </c>
      <c r="B75" s="259" t="s">
        <v>531</v>
      </c>
      <c r="C75" s="380" t="s">
        <v>154</v>
      </c>
      <c r="D75" s="383" t="s">
        <v>215</v>
      </c>
      <c r="E75" s="388"/>
      <c r="F75" s="49">
        <v>19</v>
      </c>
      <c r="G75" s="389" t="s">
        <v>547</v>
      </c>
      <c r="H75" s="390" t="s">
        <v>154</v>
      </c>
      <c r="I75" s="389" t="s">
        <v>563</v>
      </c>
      <c r="J75" s="398"/>
      <c r="K75" s="49">
        <v>20</v>
      </c>
      <c r="L75" s="381" t="s">
        <v>69</v>
      </c>
      <c r="M75" s="380" t="s">
        <v>154</v>
      </c>
      <c r="N75" s="381" t="s">
        <v>57</v>
      </c>
      <c r="O75" s="398"/>
      <c r="P75" s="418"/>
      <c r="Q75" s="263"/>
      <c r="T75" s="398"/>
      <c r="V75" s="263"/>
      <c r="W75" s="263"/>
      <c r="AD75" s="49"/>
      <c r="AE75" s="49"/>
      <c r="AG75" s="376"/>
    </row>
    <row r="76" spans="1:33" ht="17.25" customHeight="1" x14ac:dyDescent="0.25">
      <c r="A76" s="49">
        <v>20</v>
      </c>
      <c r="B76" s="389" t="s">
        <v>510</v>
      </c>
      <c r="C76" s="380" t="s">
        <v>154</v>
      </c>
      <c r="D76" s="381" t="s">
        <v>69</v>
      </c>
      <c r="E76" s="398"/>
      <c r="F76" s="49">
        <v>20</v>
      </c>
      <c r="G76" s="389" t="s">
        <v>565</v>
      </c>
      <c r="H76" s="390" t="s">
        <v>154</v>
      </c>
      <c r="I76" s="389" t="s">
        <v>559</v>
      </c>
      <c r="J76" s="394"/>
      <c r="K76" s="49">
        <v>21</v>
      </c>
      <c r="L76" s="381" t="s">
        <v>200</v>
      </c>
      <c r="M76" s="380" t="s">
        <v>154</v>
      </c>
      <c r="N76" s="381" t="s">
        <v>199</v>
      </c>
      <c r="O76" s="394"/>
      <c r="P76" s="418"/>
      <c r="Q76" s="263"/>
      <c r="T76" s="394"/>
      <c r="V76" s="263"/>
      <c r="W76" s="263"/>
      <c r="AD76" s="49"/>
      <c r="AE76" s="49"/>
      <c r="AG76" s="376"/>
    </row>
    <row r="77" spans="1:33" ht="17.25" customHeight="1" x14ac:dyDescent="0.25">
      <c r="A77" s="49">
        <v>21</v>
      </c>
      <c r="B77" s="383" t="s">
        <v>179</v>
      </c>
      <c r="C77" s="380" t="s">
        <v>154</v>
      </c>
      <c r="D77" s="259" t="s">
        <v>218</v>
      </c>
      <c r="E77" s="394"/>
      <c r="F77" s="49">
        <v>21</v>
      </c>
      <c r="G77" s="389" t="s">
        <v>175</v>
      </c>
      <c r="H77" s="390" t="s">
        <v>154</v>
      </c>
      <c r="I77" s="389" t="s">
        <v>206</v>
      </c>
      <c r="J77" s="382"/>
      <c r="K77" s="49">
        <v>22</v>
      </c>
      <c r="L77" s="389" t="s">
        <v>559</v>
      </c>
      <c r="M77" s="390" t="s">
        <v>154</v>
      </c>
      <c r="N77" s="389" t="s">
        <v>562</v>
      </c>
      <c r="O77" s="382"/>
      <c r="P77" s="418"/>
      <c r="Q77" s="263"/>
      <c r="T77" s="382"/>
      <c r="V77" s="263"/>
      <c r="W77" s="263"/>
      <c r="AD77" s="49"/>
      <c r="AE77" s="49"/>
      <c r="AG77" s="376"/>
    </row>
    <row r="78" spans="1:33" ht="17.25" customHeight="1" x14ac:dyDescent="0.25">
      <c r="A78" s="49">
        <v>22</v>
      </c>
      <c r="B78" s="387" t="s">
        <v>55</v>
      </c>
      <c r="C78" s="380" t="s">
        <v>154</v>
      </c>
      <c r="D78" s="393" t="s">
        <v>181</v>
      </c>
      <c r="E78" s="382"/>
      <c r="F78" s="49">
        <v>22</v>
      </c>
      <c r="G78" s="389" t="s">
        <v>562</v>
      </c>
      <c r="H78" s="390" t="s">
        <v>154</v>
      </c>
      <c r="I78" s="389" t="s">
        <v>73</v>
      </c>
      <c r="J78" s="397"/>
      <c r="K78" s="49">
        <v>23</v>
      </c>
      <c r="L78" s="389" t="s">
        <v>206</v>
      </c>
      <c r="M78" s="390" t="s">
        <v>154</v>
      </c>
      <c r="N78" s="389" t="s">
        <v>558</v>
      </c>
      <c r="O78" s="397"/>
      <c r="P78" s="418"/>
      <c r="Q78" s="263"/>
      <c r="T78" s="397"/>
      <c r="AD78" s="49"/>
      <c r="AE78" s="49"/>
      <c r="AG78" s="376"/>
    </row>
    <row r="79" spans="1:33" ht="17.25" customHeight="1" x14ac:dyDescent="0.25">
      <c r="A79" s="49">
        <v>23</v>
      </c>
      <c r="B79" s="386" t="s">
        <v>204</v>
      </c>
      <c r="C79" s="380" t="s">
        <v>154</v>
      </c>
      <c r="D79" s="381" t="s">
        <v>188</v>
      </c>
      <c r="E79" s="397"/>
      <c r="F79" s="49">
        <v>23</v>
      </c>
      <c r="G79" s="389" t="s">
        <v>510</v>
      </c>
      <c r="H79" s="390" t="s">
        <v>154</v>
      </c>
      <c r="I79" s="389" t="s">
        <v>558</v>
      </c>
      <c r="J79" s="388"/>
      <c r="K79" s="49">
        <v>24</v>
      </c>
      <c r="L79" s="389" t="s">
        <v>565</v>
      </c>
      <c r="M79" s="390" t="s">
        <v>154</v>
      </c>
      <c r="N79" s="389" t="s">
        <v>510</v>
      </c>
      <c r="O79" s="388"/>
      <c r="P79" s="418"/>
      <c r="Q79" s="263"/>
      <c r="T79" s="388"/>
      <c r="AD79" s="49"/>
      <c r="AE79" s="49"/>
      <c r="AG79" s="376"/>
    </row>
    <row r="80" spans="1:33" ht="17.25" customHeight="1" x14ac:dyDescent="0.25">
      <c r="A80" s="49">
        <v>24</v>
      </c>
      <c r="B80" s="381" t="s">
        <v>83</v>
      </c>
      <c r="C80" s="380" t="s">
        <v>154</v>
      </c>
      <c r="D80" s="259" t="s">
        <v>184</v>
      </c>
      <c r="E80" s="388"/>
      <c r="F80" s="49">
        <v>24</v>
      </c>
      <c r="G80" s="391" t="s">
        <v>571</v>
      </c>
      <c r="H80" s="380" t="s">
        <v>154</v>
      </c>
      <c r="I80" s="391" t="s">
        <v>570</v>
      </c>
      <c r="J80" s="398"/>
      <c r="K80" s="49">
        <v>25</v>
      </c>
      <c r="L80" s="389" t="s">
        <v>547</v>
      </c>
      <c r="M80" s="390" t="s">
        <v>154</v>
      </c>
      <c r="N80" s="389" t="s">
        <v>73</v>
      </c>
      <c r="O80" s="398"/>
      <c r="P80" s="418"/>
      <c r="Q80" s="263"/>
      <c r="T80" s="398"/>
      <c r="AD80" s="49"/>
      <c r="AE80" s="49"/>
      <c r="AG80" s="376"/>
    </row>
    <row r="81" spans="1:33" ht="17.25" customHeight="1" x14ac:dyDescent="0.25">
      <c r="A81" s="49">
        <v>25</v>
      </c>
      <c r="B81" s="259" t="s">
        <v>219</v>
      </c>
      <c r="C81" s="380" t="s">
        <v>154</v>
      </c>
      <c r="D81" s="383" t="s">
        <v>177</v>
      </c>
      <c r="E81" s="398"/>
      <c r="F81" s="49">
        <v>25</v>
      </c>
      <c r="G81" s="391" t="s">
        <v>187</v>
      </c>
      <c r="H81" s="380" t="s">
        <v>154</v>
      </c>
      <c r="I81" s="391" t="s">
        <v>75</v>
      </c>
      <c r="J81" s="382"/>
      <c r="K81" s="49">
        <v>26</v>
      </c>
      <c r="L81" s="391" t="s">
        <v>75</v>
      </c>
      <c r="M81" s="380" t="s">
        <v>154</v>
      </c>
      <c r="N81" s="391" t="s">
        <v>84</v>
      </c>
      <c r="O81" s="382"/>
      <c r="T81" s="382"/>
      <c r="AD81" s="49"/>
      <c r="AE81" s="49"/>
      <c r="AG81" s="376"/>
    </row>
    <row r="82" spans="1:33" ht="17.25" customHeight="1" x14ac:dyDescent="0.25">
      <c r="A82" s="49">
        <v>26</v>
      </c>
      <c r="B82" s="387" t="s">
        <v>52</v>
      </c>
      <c r="C82" s="380" t="s">
        <v>154</v>
      </c>
      <c r="D82" s="381" t="s">
        <v>541</v>
      </c>
      <c r="E82" s="382"/>
      <c r="F82" s="49">
        <v>26</v>
      </c>
      <c r="G82" s="391" t="s">
        <v>573</v>
      </c>
      <c r="H82" s="380" t="s">
        <v>154</v>
      </c>
      <c r="I82" s="391" t="s">
        <v>74</v>
      </c>
      <c r="J82" s="396"/>
      <c r="K82" s="49">
        <v>27</v>
      </c>
      <c r="L82" s="391" t="s">
        <v>74</v>
      </c>
      <c r="M82" s="380" t="s">
        <v>154</v>
      </c>
      <c r="N82" s="391" t="s">
        <v>80</v>
      </c>
      <c r="O82" s="396"/>
      <c r="T82" s="396"/>
      <c r="AD82" s="49"/>
      <c r="AE82" s="49"/>
      <c r="AG82" s="376"/>
    </row>
    <row r="83" spans="1:33" ht="17.25" customHeight="1" x14ac:dyDescent="0.25">
      <c r="A83" s="49">
        <v>27</v>
      </c>
      <c r="B83" s="259" t="s">
        <v>64</v>
      </c>
      <c r="C83" s="380" t="s">
        <v>154</v>
      </c>
      <c r="D83" s="393" t="s">
        <v>61</v>
      </c>
      <c r="E83" s="396"/>
      <c r="F83" s="49">
        <v>27</v>
      </c>
      <c r="G83" s="391" t="s">
        <v>84</v>
      </c>
      <c r="H83" s="380" t="s">
        <v>154</v>
      </c>
      <c r="I83" s="391" t="s">
        <v>524</v>
      </c>
      <c r="J83" s="398"/>
      <c r="K83" s="49">
        <v>28</v>
      </c>
      <c r="L83" s="391" t="s">
        <v>187</v>
      </c>
      <c r="M83" s="380" t="s">
        <v>154</v>
      </c>
      <c r="N83" s="391" t="s">
        <v>79</v>
      </c>
      <c r="O83" s="398"/>
      <c r="T83" s="398"/>
      <c r="AD83" s="49"/>
      <c r="AE83" s="49"/>
      <c r="AG83" s="376"/>
    </row>
    <row r="84" spans="1:33" ht="17.25" customHeight="1" x14ac:dyDescent="0.25">
      <c r="A84" s="49">
        <v>28</v>
      </c>
      <c r="B84" s="381" t="s">
        <v>65</v>
      </c>
      <c r="C84" s="380" t="s">
        <v>154</v>
      </c>
      <c r="D84" s="386" t="s">
        <v>513</v>
      </c>
      <c r="E84" s="398"/>
      <c r="F84" s="49">
        <v>28</v>
      </c>
      <c r="G84" s="391" t="s">
        <v>79</v>
      </c>
      <c r="H84" s="380" t="s">
        <v>154</v>
      </c>
      <c r="I84" s="391" t="s">
        <v>80</v>
      </c>
      <c r="J84" s="403"/>
      <c r="K84" s="49">
        <v>29</v>
      </c>
      <c r="L84" s="391" t="s">
        <v>571</v>
      </c>
      <c r="M84" s="380" t="s">
        <v>154</v>
      </c>
      <c r="N84" s="391" t="s">
        <v>524</v>
      </c>
      <c r="O84" s="403"/>
      <c r="T84" s="403"/>
      <c r="AD84" s="49"/>
      <c r="AE84" s="49"/>
      <c r="AG84" s="376"/>
    </row>
    <row r="85" spans="1:33" ht="17.25" customHeight="1" x14ac:dyDescent="0.25">
      <c r="A85" s="49">
        <v>29</v>
      </c>
      <c r="B85" s="389" t="s">
        <v>175</v>
      </c>
      <c r="C85" s="380" t="s">
        <v>154</v>
      </c>
      <c r="D85" s="387" t="s">
        <v>54</v>
      </c>
      <c r="E85" s="403"/>
      <c r="F85" s="49">
        <v>29</v>
      </c>
      <c r="G85" s="383" t="s">
        <v>174</v>
      </c>
      <c r="H85" s="380" t="s">
        <v>154</v>
      </c>
      <c r="I85" s="383" t="s">
        <v>72</v>
      </c>
      <c r="J85" s="403"/>
      <c r="K85" s="49">
        <v>30</v>
      </c>
      <c r="L85" s="383" t="s">
        <v>71</v>
      </c>
      <c r="M85" s="380" t="s">
        <v>154</v>
      </c>
      <c r="N85" s="383" t="s">
        <v>179</v>
      </c>
      <c r="O85" s="403"/>
      <c r="T85" s="403"/>
      <c r="AD85" s="49"/>
      <c r="AE85" s="49"/>
      <c r="AG85" s="376"/>
    </row>
    <row r="86" spans="1:33" ht="17.25" customHeight="1" x14ac:dyDescent="0.25">
      <c r="A86" s="49">
        <v>30</v>
      </c>
      <c r="B86" s="383" t="s">
        <v>176</v>
      </c>
      <c r="C86" s="380" t="s">
        <v>154</v>
      </c>
      <c r="D86" s="393" t="s">
        <v>85</v>
      </c>
      <c r="E86" s="403"/>
      <c r="F86" s="49">
        <v>30</v>
      </c>
      <c r="G86" s="383" t="s">
        <v>177</v>
      </c>
      <c r="H86" s="380" t="s">
        <v>154</v>
      </c>
      <c r="I86" s="383" t="s">
        <v>71</v>
      </c>
      <c r="J86" s="398"/>
      <c r="K86" s="49">
        <v>31</v>
      </c>
      <c r="L86" s="383" t="s">
        <v>62</v>
      </c>
      <c r="M86" s="380" t="s">
        <v>154</v>
      </c>
      <c r="N86" s="383" t="s">
        <v>642</v>
      </c>
      <c r="O86" s="398"/>
      <c r="T86" s="398"/>
      <c r="V86" s="263"/>
      <c r="W86" s="263"/>
      <c r="AD86" s="49"/>
      <c r="AE86" s="49"/>
      <c r="AG86" s="376"/>
    </row>
    <row r="87" spans="1:33" ht="17.25" customHeight="1" x14ac:dyDescent="0.25">
      <c r="A87" s="49">
        <v>31</v>
      </c>
      <c r="B87" s="391" t="s">
        <v>573</v>
      </c>
      <c r="C87" s="380" t="s">
        <v>154</v>
      </c>
      <c r="D87" s="389" t="s">
        <v>565</v>
      </c>
      <c r="E87" s="398"/>
      <c r="F87" s="49">
        <v>31</v>
      </c>
      <c r="G87" s="383" t="s">
        <v>205</v>
      </c>
      <c r="H87" s="380" t="s">
        <v>154</v>
      </c>
      <c r="I87" s="383" t="s">
        <v>62</v>
      </c>
      <c r="J87" s="382"/>
      <c r="K87" s="49">
        <v>32</v>
      </c>
      <c r="L87" s="383" t="s">
        <v>177</v>
      </c>
      <c r="M87" s="380" t="s">
        <v>154</v>
      </c>
      <c r="N87" s="383" t="s">
        <v>176</v>
      </c>
      <c r="O87" s="382"/>
      <c r="T87" s="382"/>
      <c r="V87" s="263"/>
      <c r="W87" s="263"/>
      <c r="AD87" s="49"/>
      <c r="AE87" s="49"/>
      <c r="AG87" s="376"/>
    </row>
    <row r="88" spans="1:33" ht="17.25" customHeight="1" x14ac:dyDescent="0.25">
      <c r="A88" s="49">
        <v>32</v>
      </c>
      <c r="B88" s="381" t="s">
        <v>200</v>
      </c>
      <c r="C88" s="380" t="s">
        <v>154</v>
      </c>
      <c r="D88" s="389" t="s">
        <v>547</v>
      </c>
      <c r="E88" s="382"/>
      <c r="F88" s="49">
        <v>32</v>
      </c>
      <c r="G88" s="383" t="s">
        <v>179</v>
      </c>
      <c r="H88" s="380" t="s">
        <v>154</v>
      </c>
      <c r="I88" s="383" t="s">
        <v>215</v>
      </c>
      <c r="J88" s="398"/>
      <c r="K88" s="49">
        <v>33</v>
      </c>
      <c r="L88" s="383" t="s">
        <v>174</v>
      </c>
      <c r="M88" s="380" t="s">
        <v>154</v>
      </c>
      <c r="N88" s="383" t="s">
        <v>215</v>
      </c>
      <c r="O88" s="398"/>
      <c r="T88" s="398"/>
      <c r="V88" s="263"/>
      <c r="W88" s="263"/>
      <c r="AD88" s="49"/>
      <c r="AE88" s="49"/>
      <c r="AG88" s="376"/>
    </row>
    <row r="89" spans="1:33" ht="17.25" customHeight="1" x14ac:dyDescent="0.25">
      <c r="A89" s="49">
        <v>33</v>
      </c>
      <c r="B89" s="259" t="s">
        <v>76</v>
      </c>
      <c r="C89" s="380" t="s">
        <v>154</v>
      </c>
      <c r="D89" s="383" t="s">
        <v>174</v>
      </c>
      <c r="E89" s="398"/>
      <c r="F89" s="49">
        <v>33</v>
      </c>
      <c r="G89" s="383" t="s">
        <v>176</v>
      </c>
      <c r="H89" s="380" t="s">
        <v>154</v>
      </c>
      <c r="I89" s="383" t="s">
        <v>642</v>
      </c>
      <c r="J89" s="382"/>
      <c r="K89" s="49">
        <v>34</v>
      </c>
      <c r="L89" s="393" t="s">
        <v>540</v>
      </c>
      <c r="M89" s="380" t="s">
        <v>154</v>
      </c>
      <c r="N89" s="393" t="s">
        <v>59</v>
      </c>
      <c r="O89" s="382"/>
      <c r="T89" s="382"/>
      <c r="V89" s="263"/>
      <c r="W89" s="263"/>
      <c r="AD89" s="49"/>
      <c r="AE89" s="49"/>
      <c r="AG89" s="376"/>
    </row>
    <row r="90" spans="1:33" ht="17.25" customHeight="1" x14ac:dyDescent="0.25">
      <c r="A90" s="49">
        <v>34</v>
      </c>
      <c r="B90" s="387" t="s">
        <v>70</v>
      </c>
      <c r="C90" s="380" t="s">
        <v>154</v>
      </c>
      <c r="D90" s="381" t="s">
        <v>203</v>
      </c>
      <c r="E90" s="382"/>
      <c r="F90" s="49">
        <v>34</v>
      </c>
      <c r="G90" s="381" t="s">
        <v>197</v>
      </c>
      <c r="H90" s="380" t="s">
        <v>154</v>
      </c>
      <c r="I90" s="381" t="s">
        <v>188</v>
      </c>
      <c r="J90" s="392"/>
      <c r="K90" s="49">
        <v>35</v>
      </c>
      <c r="L90" s="393" t="s">
        <v>85</v>
      </c>
      <c r="M90" s="380" t="s">
        <v>154</v>
      </c>
      <c r="N90" s="393" t="s">
        <v>181</v>
      </c>
      <c r="O90" s="392"/>
      <c r="T90" s="392"/>
      <c r="V90" s="263"/>
      <c r="W90" s="263"/>
      <c r="AD90" s="49"/>
      <c r="AE90" s="49"/>
      <c r="AG90" s="376"/>
    </row>
    <row r="91" spans="1:33" ht="17.25" customHeight="1" x14ac:dyDescent="0.25">
      <c r="A91" s="49">
        <v>35</v>
      </c>
      <c r="B91" s="386" t="s">
        <v>56</v>
      </c>
      <c r="C91" s="380" t="s">
        <v>154</v>
      </c>
      <c r="D91" s="259" t="s">
        <v>514</v>
      </c>
      <c r="E91" s="392"/>
      <c r="F91" s="49">
        <v>35</v>
      </c>
      <c r="G91" s="381" t="s">
        <v>186</v>
      </c>
      <c r="H91" s="380" t="s">
        <v>154</v>
      </c>
      <c r="I91" s="381" t="s">
        <v>198</v>
      </c>
      <c r="J91" s="394"/>
      <c r="K91" s="49">
        <v>36</v>
      </c>
      <c r="L91" s="393" t="s">
        <v>537</v>
      </c>
      <c r="M91" s="380" t="s">
        <v>154</v>
      </c>
      <c r="N91" s="393" t="s">
        <v>207</v>
      </c>
      <c r="O91" s="394"/>
      <c r="R91" s="380"/>
      <c r="T91" s="394"/>
      <c r="V91" s="263"/>
      <c r="W91" s="263"/>
      <c r="AD91" s="49"/>
      <c r="AE91" s="49"/>
      <c r="AG91" s="376"/>
    </row>
    <row r="92" spans="1:33" ht="17.25" customHeight="1" x14ac:dyDescent="0.25">
      <c r="A92" s="49">
        <v>36</v>
      </c>
      <c r="B92" s="389" t="s">
        <v>562</v>
      </c>
      <c r="C92" s="380" t="s">
        <v>154</v>
      </c>
      <c r="D92" s="391" t="s">
        <v>74</v>
      </c>
      <c r="E92" s="394"/>
      <c r="F92" s="49">
        <v>36</v>
      </c>
      <c r="G92" s="381" t="s">
        <v>544</v>
      </c>
      <c r="H92" s="380" t="s">
        <v>154</v>
      </c>
      <c r="I92" s="381" t="s">
        <v>542</v>
      </c>
      <c r="J92" s="392"/>
      <c r="K92" s="49">
        <v>37</v>
      </c>
      <c r="L92" s="393" t="s">
        <v>81</v>
      </c>
      <c r="M92" s="380" t="s">
        <v>154</v>
      </c>
      <c r="N92" s="393" t="s">
        <v>190</v>
      </c>
      <c r="O92" s="392"/>
      <c r="R92" s="380"/>
      <c r="S92" s="381"/>
      <c r="T92" s="392"/>
      <c r="AD92" s="49"/>
      <c r="AE92" s="49"/>
      <c r="AG92" s="376"/>
    </row>
    <row r="93" spans="1:33" ht="17.25" customHeight="1" x14ac:dyDescent="0.25">
      <c r="A93" s="49">
        <v>37</v>
      </c>
      <c r="B93" s="386" t="s">
        <v>63</v>
      </c>
      <c r="C93" s="380" t="s">
        <v>154</v>
      </c>
      <c r="D93" s="393" t="s">
        <v>81</v>
      </c>
      <c r="E93" s="392"/>
      <c r="F93" s="49">
        <v>37</v>
      </c>
      <c r="G93" s="381" t="s">
        <v>203</v>
      </c>
      <c r="H93" s="380" t="s">
        <v>154</v>
      </c>
      <c r="I93" s="381" t="s">
        <v>541</v>
      </c>
      <c r="J93" s="394"/>
      <c r="K93" s="49">
        <v>38</v>
      </c>
      <c r="L93" s="393" t="s">
        <v>178</v>
      </c>
      <c r="M93" s="380" t="s">
        <v>154</v>
      </c>
      <c r="N93" s="393" t="s">
        <v>539</v>
      </c>
      <c r="O93" s="394"/>
      <c r="R93" s="380"/>
      <c r="T93" s="394"/>
      <c r="AD93" s="49"/>
      <c r="AE93" s="49"/>
      <c r="AG93" s="376"/>
    </row>
    <row r="94" spans="1:33" ht="17.25" customHeight="1" x14ac:dyDescent="0.25">
      <c r="A94" s="49">
        <v>38</v>
      </c>
      <c r="B94" s="259" t="s">
        <v>534</v>
      </c>
      <c r="C94" s="380" t="s">
        <v>154</v>
      </c>
      <c r="D94" s="381" t="s">
        <v>542</v>
      </c>
      <c r="E94" s="394"/>
      <c r="F94" s="49">
        <v>38</v>
      </c>
      <c r="G94" s="381" t="s">
        <v>57</v>
      </c>
      <c r="H94" s="380" t="s">
        <v>154</v>
      </c>
      <c r="I94" s="381" t="s">
        <v>199</v>
      </c>
      <c r="J94" s="392"/>
      <c r="K94" s="49">
        <v>39</v>
      </c>
      <c r="L94" s="393" t="s">
        <v>61</v>
      </c>
      <c r="M94" s="380" t="s">
        <v>154</v>
      </c>
      <c r="N94" s="393" t="s">
        <v>545</v>
      </c>
      <c r="O94" s="392"/>
      <c r="R94" s="380"/>
      <c r="T94" s="392"/>
      <c r="AD94" s="49"/>
      <c r="AE94" s="49"/>
      <c r="AG94" s="376"/>
    </row>
    <row r="95" spans="1:33" ht="17.25" customHeight="1" x14ac:dyDescent="0.25">
      <c r="A95" s="49">
        <v>39</v>
      </c>
      <c r="B95" s="389" t="s">
        <v>563</v>
      </c>
      <c r="C95" s="380" t="s">
        <v>154</v>
      </c>
      <c r="D95" s="259" t="s">
        <v>216</v>
      </c>
      <c r="E95" s="392"/>
      <c r="F95" s="49">
        <v>39</v>
      </c>
      <c r="G95" s="381" t="s">
        <v>553</v>
      </c>
      <c r="H95" s="380" t="s">
        <v>154</v>
      </c>
      <c r="I95" s="381" t="s">
        <v>200</v>
      </c>
      <c r="J95" s="401"/>
      <c r="K95" s="49">
        <v>40</v>
      </c>
      <c r="L95" s="386" t="s">
        <v>60</v>
      </c>
      <c r="M95" s="380" t="s">
        <v>154</v>
      </c>
      <c r="N95" s="386" t="s">
        <v>185</v>
      </c>
      <c r="O95" s="401"/>
      <c r="T95" s="401"/>
      <c r="AD95" s="49"/>
      <c r="AE95" s="49"/>
      <c r="AG95" s="376"/>
    </row>
    <row r="96" spans="1:33" ht="17.25" customHeight="1" x14ac:dyDescent="0.25">
      <c r="A96" s="49">
        <v>40</v>
      </c>
      <c r="B96" s="393" t="s">
        <v>539</v>
      </c>
      <c r="C96" s="380" t="s">
        <v>154</v>
      </c>
      <c r="D96" s="381" t="s">
        <v>186</v>
      </c>
      <c r="E96" s="401"/>
      <c r="F96" s="49">
        <v>40</v>
      </c>
      <c r="G96" s="381" t="s">
        <v>69</v>
      </c>
      <c r="H96" s="380" t="s">
        <v>154</v>
      </c>
      <c r="I96" s="381" t="s">
        <v>83</v>
      </c>
      <c r="J96" s="388"/>
      <c r="K96" s="49">
        <v>41</v>
      </c>
      <c r="L96" s="386" t="s">
        <v>528</v>
      </c>
      <c r="M96" s="380" t="s">
        <v>154</v>
      </c>
      <c r="N96" s="386" t="s">
        <v>513</v>
      </c>
      <c r="O96" s="388"/>
      <c r="T96" s="388"/>
      <c r="AD96" s="49"/>
      <c r="AE96" s="49"/>
      <c r="AG96" s="376"/>
    </row>
    <row r="97" spans="1:33" ht="17.25" customHeight="1" x14ac:dyDescent="0.25">
      <c r="A97" s="49">
        <v>41</v>
      </c>
      <c r="B97" s="391" t="s">
        <v>524</v>
      </c>
      <c r="C97" s="380" t="s">
        <v>154</v>
      </c>
      <c r="D97" s="259" t="s">
        <v>517</v>
      </c>
      <c r="E97" s="388"/>
      <c r="F97" s="49">
        <v>41</v>
      </c>
      <c r="G97" s="381" t="s">
        <v>65</v>
      </c>
      <c r="H97" s="380" t="s">
        <v>154</v>
      </c>
      <c r="I97" s="381" t="s">
        <v>182</v>
      </c>
      <c r="J97" s="403"/>
      <c r="K97" s="49">
        <v>42</v>
      </c>
      <c r="L97" s="386" t="s">
        <v>204</v>
      </c>
      <c r="M97" s="380" t="s">
        <v>154</v>
      </c>
      <c r="N97" s="386" t="s">
        <v>82</v>
      </c>
      <c r="O97" s="403"/>
      <c r="T97" s="403"/>
      <c r="AD97" s="49"/>
      <c r="AE97" s="49"/>
      <c r="AG97" s="376"/>
    </row>
    <row r="98" spans="1:33" ht="17.25" customHeight="1" x14ac:dyDescent="0.25">
      <c r="A98" s="49">
        <v>42</v>
      </c>
      <c r="B98" s="393" t="s">
        <v>178</v>
      </c>
      <c r="C98" s="380" t="s">
        <v>154</v>
      </c>
      <c r="D98" s="389" t="s">
        <v>73</v>
      </c>
      <c r="E98" s="403"/>
      <c r="F98" s="49"/>
      <c r="J98" s="412"/>
      <c r="K98" s="49">
        <v>43</v>
      </c>
      <c r="L98" s="386" t="s">
        <v>56</v>
      </c>
      <c r="M98" s="380" t="s">
        <v>154</v>
      </c>
      <c r="N98" s="386" t="s">
        <v>180</v>
      </c>
      <c r="O98" s="412"/>
      <c r="T98" s="412"/>
      <c r="AD98" s="49"/>
      <c r="AE98" s="49"/>
      <c r="AG98" s="376"/>
    </row>
    <row r="99" spans="1:33" ht="17.25" customHeight="1" x14ac:dyDescent="0.25">
      <c r="A99" s="49">
        <v>43</v>
      </c>
      <c r="B99" s="393" t="s">
        <v>59</v>
      </c>
      <c r="C99" s="380" t="s">
        <v>154</v>
      </c>
      <c r="D99" s="259" t="s">
        <v>217</v>
      </c>
      <c r="E99" s="412"/>
      <c r="F99" s="49"/>
      <c r="G99" s="376" t="s">
        <v>579</v>
      </c>
      <c r="J99" s="412"/>
      <c r="K99" s="49">
        <v>44</v>
      </c>
      <c r="L99" s="386" t="s">
        <v>183</v>
      </c>
      <c r="M99" s="380" t="s">
        <v>154</v>
      </c>
      <c r="N99" s="386" t="s">
        <v>58</v>
      </c>
      <c r="O99" s="412"/>
      <c r="T99" s="412"/>
      <c r="AD99" s="49"/>
      <c r="AE99" s="49"/>
      <c r="AG99" s="376"/>
    </row>
    <row r="100" spans="1:33" ht="17.25" customHeight="1" x14ac:dyDescent="0.25">
      <c r="A100" s="49">
        <v>44</v>
      </c>
      <c r="B100" s="393" t="s">
        <v>537</v>
      </c>
      <c r="C100" s="380" t="s">
        <v>154</v>
      </c>
      <c r="D100" s="386" t="s">
        <v>60</v>
      </c>
      <c r="E100" s="412"/>
      <c r="F100" s="49"/>
      <c r="G100" s="387" t="s">
        <v>201</v>
      </c>
      <c r="I100" s="387" t="s">
        <v>202</v>
      </c>
      <c r="J100" s="379"/>
      <c r="K100" s="49">
        <v>45</v>
      </c>
      <c r="L100" s="386" t="s">
        <v>525</v>
      </c>
      <c r="M100" s="380" t="s">
        <v>154</v>
      </c>
      <c r="N100" s="386" t="s">
        <v>63</v>
      </c>
      <c r="O100" s="379"/>
      <c r="T100" s="379"/>
      <c r="AD100" s="49"/>
      <c r="AE100" s="49"/>
      <c r="AG100" s="376"/>
    </row>
    <row r="101" spans="1:33" ht="17.25" customHeight="1" x14ac:dyDescent="0.25">
      <c r="A101" s="49">
        <v>45</v>
      </c>
      <c r="B101" s="389" t="s">
        <v>558</v>
      </c>
      <c r="C101" s="380" t="s">
        <v>154</v>
      </c>
      <c r="D101" s="381" t="s">
        <v>57</v>
      </c>
      <c r="E101" s="379"/>
      <c r="F101" s="49"/>
      <c r="G101" s="387" t="s">
        <v>66</v>
      </c>
      <c r="I101" s="387" t="s">
        <v>70</v>
      </c>
      <c r="J101" s="419"/>
      <c r="K101" s="49"/>
      <c r="O101" s="419"/>
      <c r="T101" s="419"/>
      <c r="AD101" s="49"/>
      <c r="AE101" s="49"/>
      <c r="AG101" s="376"/>
    </row>
    <row r="102" spans="1:33" ht="17.25" customHeight="1" x14ac:dyDescent="0.25">
      <c r="A102" s="49"/>
      <c r="B102" s="383"/>
      <c r="C102" s="380"/>
      <c r="D102" s="383"/>
      <c r="E102" s="419"/>
      <c r="F102" s="49"/>
      <c r="G102" s="387" t="s">
        <v>54</v>
      </c>
      <c r="H102" s="380"/>
      <c r="I102" s="387" t="s">
        <v>55</v>
      </c>
      <c r="J102" s="398"/>
      <c r="O102" s="398"/>
      <c r="T102" s="398"/>
      <c r="AD102" s="49"/>
      <c r="AE102" s="49"/>
      <c r="AG102" s="376"/>
    </row>
    <row r="103" spans="1:33" ht="17.25" customHeight="1" x14ac:dyDescent="0.25">
      <c r="A103" s="49"/>
      <c r="E103" s="398"/>
      <c r="G103" s="387" t="s">
        <v>52</v>
      </c>
      <c r="H103" s="380"/>
      <c r="I103" s="387" t="s">
        <v>77</v>
      </c>
      <c r="J103" s="399"/>
      <c r="O103" s="399"/>
      <c r="T103" s="399"/>
      <c r="AD103" s="49"/>
      <c r="AE103" s="49"/>
      <c r="AG103" s="376"/>
    </row>
    <row r="104" spans="1:33" ht="17.25" customHeight="1" x14ac:dyDescent="0.25">
      <c r="E104" s="399"/>
      <c r="J104" s="403"/>
      <c r="O104" s="403"/>
      <c r="T104" s="403"/>
      <c r="AD104" s="49"/>
      <c r="AE104" s="49"/>
      <c r="AG104" s="376"/>
    </row>
    <row r="105" spans="1:33" ht="17.25" customHeight="1" x14ac:dyDescent="0.25">
      <c r="B105" s="387"/>
      <c r="C105" s="263"/>
      <c r="D105" s="387"/>
      <c r="E105" s="403"/>
      <c r="J105" s="397"/>
      <c r="K105" s="402"/>
      <c r="L105" s="402"/>
      <c r="M105" s="402"/>
      <c r="N105" s="402"/>
      <c r="O105" s="397"/>
      <c r="T105" s="397"/>
      <c r="AD105" s="49"/>
      <c r="AE105" s="49"/>
      <c r="AG105" s="376"/>
    </row>
    <row r="106" spans="1:33" ht="17.25" customHeight="1" x14ac:dyDescent="0.25">
      <c r="A106" s="402"/>
      <c r="B106" s="402"/>
      <c r="C106" s="402"/>
      <c r="D106" s="402"/>
      <c r="E106" s="397"/>
      <c r="F106" s="402"/>
      <c r="G106" s="402"/>
      <c r="H106" s="402"/>
      <c r="I106" s="402"/>
      <c r="J106" s="398"/>
      <c r="K106" s="384"/>
      <c r="L106" s="384"/>
      <c r="M106" s="384"/>
      <c r="N106" s="384"/>
      <c r="O106" s="398"/>
      <c r="T106" s="398"/>
      <c r="AD106" s="49"/>
      <c r="AE106" s="49"/>
      <c r="AG106" s="376"/>
    </row>
    <row r="107" spans="1:33" ht="17.25" customHeight="1" x14ac:dyDescent="0.25">
      <c r="A107" s="384"/>
      <c r="B107" s="384"/>
      <c r="C107" s="384"/>
      <c r="D107" s="384"/>
      <c r="E107" s="398"/>
      <c r="F107" s="384"/>
      <c r="G107" s="384"/>
      <c r="H107" s="384"/>
      <c r="I107" s="384"/>
      <c r="J107" s="397"/>
      <c r="L107" s="377">
        <v>44877</v>
      </c>
      <c r="M107" s="263"/>
      <c r="N107" s="378" t="s">
        <v>594</v>
      </c>
      <c r="O107" s="397"/>
      <c r="T107" s="397"/>
      <c r="AD107" s="49"/>
      <c r="AE107" s="49"/>
      <c r="AG107" s="376"/>
    </row>
    <row r="108" spans="1:33" ht="17.25" customHeight="1" x14ac:dyDescent="0.25">
      <c r="B108" s="377">
        <v>44821</v>
      </c>
      <c r="C108" s="263"/>
      <c r="D108" s="378" t="s">
        <v>595</v>
      </c>
      <c r="E108" s="397"/>
      <c r="G108" s="377">
        <v>44849</v>
      </c>
      <c r="H108" s="263"/>
      <c r="I108" s="378" t="s">
        <v>596</v>
      </c>
      <c r="J108" s="392"/>
      <c r="K108" s="49">
        <v>1</v>
      </c>
      <c r="L108" s="389" t="s">
        <v>547</v>
      </c>
      <c r="M108" s="390" t="s">
        <v>154</v>
      </c>
      <c r="N108" s="389" t="s">
        <v>562</v>
      </c>
      <c r="O108" s="392"/>
      <c r="T108" s="392"/>
      <c r="AD108" s="49"/>
      <c r="AE108" s="49"/>
      <c r="AG108" s="376"/>
    </row>
    <row r="109" spans="1:33" ht="17.25" customHeight="1" x14ac:dyDescent="0.25">
      <c r="A109" s="49">
        <v>1</v>
      </c>
      <c r="B109" s="381" t="s">
        <v>69</v>
      </c>
      <c r="C109" s="380" t="s">
        <v>154</v>
      </c>
      <c r="D109" s="259" t="s">
        <v>189</v>
      </c>
      <c r="E109" s="392"/>
      <c r="F109" s="49">
        <v>1</v>
      </c>
      <c r="G109" s="393" t="s">
        <v>539</v>
      </c>
      <c r="H109" s="380" t="s">
        <v>154</v>
      </c>
      <c r="I109" s="393" t="s">
        <v>181</v>
      </c>
      <c r="J109" s="382"/>
      <c r="K109" s="49">
        <v>2</v>
      </c>
      <c r="L109" s="391" t="s">
        <v>571</v>
      </c>
      <c r="M109" s="380" t="s">
        <v>154</v>
      </c>
      <c r="N109" s="391" t="s">
        <v>84</v>
      </c>
      <c r="O109" s="382"/>
      <c r="T109" s="382"/>
      <c r="AD109" s="49"/>
      <c r="AE109" s="49"/>
      <c r="AG109" s="376"/>
    </row>
    <row r="110" spans="1:33" ht="17.25" customHeight="1" x14ac:dyDescent="0.25">
      <c r="A110" s="49">
        <v>2</v>
      </c>
      <c r="B110" s="259" t="s">
        <v>76</v>
      </c>
      <c r="C110" s="380" t="s">
        <v>154</v>
      </c>
      <c r="D110" s="381" t="s">
        <v>188</v>
      </c>
      <c r="E110" s="382"/>
      <c r="F110" s="49">
        <v>2</v>
      </c>
      <c r="G110" s="393" t="s">
        <v>190</v>
      </c>
      <c r="H110" s="380" t="s">
        <v>154</v>
      </c>
      <c r="I110" s="393" t="s">
        <v>207</v>
      </c>
      <c r="J110" s="398"/>
      <c r="K110" s="49">
        <v>3</v>
      </c>
      <c r="L110" s="383" t="s">
        <v>174</v>
      </c>
      <c r="M110" s="380" t="s">
        <v>154</v>
      </c>
      <c r="N110" s="383" t="s">
        <v>179</v>
      </c>
      <c r="O110" s="398"/>
      <c r="T110" s="398"/>
      <c r="AD110" s="49"/>
      <c r="AE110" s="49"/>
      <c r="AG110" s="376"/>
    </row>
    <row r="111" spans="1:33" ht="17.25" customHeight="1" x14ac:dyDescent="0.25">
      <c r="A111" s="49">
        <v>3</v>
      </c>
      <c r="B111" s="259" t="s">
        <v>218</v>
      </c>
      <c r="C111" s="380" t="s">
        <v>154</v>
      </c>
      <c r="D111" s="381" t="s">
        <v>65</v>
      </c>
      <c r="E111" s="398"/>
      <c r="F111" s="49">
        <v>3</v>
      </c>
      <c r="G111" s="393" t="s">
        <v>540</v>
      </c>
      <c r="H111" s="380" t="s">
        <v>154</v>
      </c>
      <c r="I111" s="393" t="s">
        <v>81</v>
      </c>
      <c r="J111" s="394"/>
      <c r="K111" s="49">
        <v>4</v>
      </c>
      <c r="L111" s="387" t="s">
        <v>201</v>
      </c>
      <c r="M111" s="380" t="s">
        <v>154</v>
      </c>
      <c r="N111" s="387" t="s">
        <v>52</v>
      </c>
      <c r="O111" s="394"/>
      <c r="T111" s="394"/>
      <c r="AD111" s="49"/>
      <c r="AE111" s="49"/>
      <c r="AG111" s="376"/>
    </row>
    <row r="112" spans="1:33" ht="17.25" customHeight="1" x14ac:dyDescent="0.25">
      <c r="A112" s="49">
        <v>4</v>
      </c>
      <c r="B112" s="381" t="s">
        <v>198</v>
      </c>
      <c r="C112" s="380" t="s">
        <v>154</v>
      </c>
      <c r="D112" s="259" t="s">
        <v>64</v>
      </c>
      <c r="E112" s="394"/>
      <c r="F112" s="49">
        <v>4</v>
      </c>
      <c r="G112" s="393" t="s">
        <v>61</v>
      </c>
      <c r="H112" s="380" t="s">
        <v>154</v>
      </c>
      <c r="I112" s="393" t="s">
        <v>85</v>
      </c>
      <c r="J112" s="401"/>
      <c r="K112" s="49">
        <v>5</v>
      </c>
      <c r="L112" s="387" t="s">
        <v>55</v>
      </c>
      <c r="M112" s="380" t="s">
        <v>154</v>
      </c>
      <c r="N112" s="387" t="s">
        <v>70</v>
      </c>
      <c r="O112" s="401"/>
      <c r="Q112" s="381"/>
      <c r="S112" s="259"/>
      <c r="T112" s="401"/>
      <c r="AD112" s="49"/>
      <c r="AE112" s="49"/>
      <c r="AG112" s="376"/>
    </row>
    <row r="113" spans="1:33" ht="17.25" customHeight="1" x14ac:dyDescent="0.25">
      <c r="A113" s="49">
        <v>5</v>
      </c>
      <c r="B113" s="259" t="s">
        <v>217</v>
      </c>
      <c r="C113" s="380" t="s">
        <v>154</v>
      </c>
      <c r="D113" s="381" t="s">
        <v>203</v>
      </c>
      <c r="E113" s="401"/>
      <c r="F113" s="49">
        <v>5</v>
      </c>
      <c r="G113" s="393" t="s">
        <v>178</v>
      </c>
      <c r="H113" s="380" t="s">
        <v>154</v>
      </c>
      <c r="I113" s="393" t="s">
        <v>537</v>
      </c>
      <c r="J113" s="388"/>
      <c r="K113" s="49">
        <v>6</v>
      </c>
      <c r="L113" s="387" t="s">
        <v>77</v>
      </c>
      <c r="M113" s="380" t="s">
        <v>154</v>
      </c>
      <c r="N113" s="387" t="s">
        <v>202</v>
      </c>
      <c r="O113" s="388"/>
      <c r="T113" s="388"/>
      <c r="AD113" s="49"/>
      <c r="AE113" s="49"/>
      <c r="AG113" s="376"/>
    </row>
    <row r="114" spans="1:33" ht="17.25" customHeight="1" x14ac:dyDescent="0.25">
      <c r="A114" s="49">
        <v>6</v>
      </c>
      <c r="B114" s="381" t="s">
        <v>182</v>
      </c>
      <c r="C114" s="380" t="s">
        <v>154</v>
      </c>
      <c r="D114" s="259" t="s">
        <v>219</v>
      </c>
      <c r="E114" s="388"/>
      <c r="F114" s="49">
        <v>6</v>
      </c>
      <c r="G114" s="393" t="s">
        <v>59</v>
      </c>
      <c r="H114" s="380" t="s">
        <v>154</v>
      </c>
      <c r="I114" s="393" t="s">
        <v>545</v>
      </c>
      <c r="J114" s="394"/>
      <c r="K114" s="49">
        <v>7</v>
      </c>
      <c r="L114" s="387" t="s">
        <v>54</v>
      </c>
      <c r="M114" s="380" t="s">
        <v>154</v>
      </c>
      <c r="N114" s="387" t="s">
        <v>66</v>
      </c>
      <c r="O114" s="394"/>
      <c r="Q114" s="381"/>
      <c r="S114" s="259"/>
      <c r="T114" s="394"/>
      <c r="AD114" s="49"/>
      <c r="AE114" s="49"/>
      <c r="AG114" s="376"/>
    </row>
    <row r="115" spans="1:33" ht="17.25" customHeight="1" x14ac:dyDescent="0.25">
      <c r="A115" s="49">
        <v>7</v>
      </c>
      <c r="B115" s="381" t="s">
        <v>57</v>
      </c>
      <c r="C115" s="380" t="s">
        <v>154</v>
      </c>
      <c r="D115" s="259" t="s">
        <v>531</v>
      </c>
      <c r="E115" s="394"/>
      <c r="F115" s="49">
        <v>7</v>
      </c>
      <c r="G115" s="386" t="s">
        <v>58</v>
      </c>
      <c r="H115" s="380" t="s">
        <v>154</v>
      </c>
      <c r="I115" s="386" t="s">
        <v>513</v>
      </c>
      <c r="J115" s="392"/>
      <c r="K115" s="49">
        <v>8</v>
      </c>
      <c r="L115" s="259" t="s">
        <v>216</v>
      </c>
      <c r="M115" s="380" t="s">
        <v>154</v>
      </c>
      <c r="N115" s="259" t="s">
        <v>531</v>
      </c>
      <c r="O115" s="392"/>
      <c r="T115" s="392"/>
      <c r="AD115" s="49"/>
      <c r="AE115" s="49"/>
      <c r="AG115" s="376"/>
    </row>
    <row r="116" spans="1:33" ht="17.25" customHeight="1" x14ac:dyDescent="0.25">
      <c r="A116" s="49">
        <v>8</v>
      </c>
      <c r="B116" s="381" t="s">
        <v>199</v>
      </c>
      <c r="C116" s="380" t="s">
        <v>154</v>
      </c>
      <c r="D116" s="259" t="s">
        <v>534</v>
      </c>
      <c r="E116" s="392"/>
      <c r="F116" s="49">
        <v>8</v>
      </c>
      <c r="G116" s="386" t="s">
        <v>180</v>
      </c>
      <c r="H116" s="380" t="s">
        <v>154</v>
      </c>
      <c r="I116" s="386" t="s">
        <v>82</v>
      </c>
      <c r="J116" s="394"/>
      <c r="K116" s="49">
        <v>9</v>
      </c>
      <c r="L116" s="259" t="s">
        <v>517</v>
      </c>
      <c r="M116" s="380" t="s">
        <v>154</v>
      </c>
      <c r="N116" s="259" t="s">
        <v>219</v>
      </c>
      <c r="O116" s="394"/>
      <c r="Q116" s="381"/>
      <c r="S116" s="259"/>
      <c r="T116" s="394"/>
      <c r="AD116" s="49"/>
      <c r="AE116" s="49"/>
      <c r="AG116" s="376"/>
    </row>
    <row r="117" spans="1:33" ht="17.25" customHeight="1" x14ac:dyDescent="0.25">
      <c r="A117" s="49">
        <v>9</v>
      </c>
      <c r="B117" s="391" t="s">
        <v>84</v>
      </c>
      <c r="C117" s="380" t="s">
        <v>154</v>
      </c>
      <c r="D117" s="383" t="s">
        <v>179</v>
      </c>
      <c r="E117" s="394"/>
      <c r="F117" s="49">
        <v>9</v>
      </c>
      <c r="G117" s="386" t="s">
        <v>60</v>
      </c>
      <c r="H117" s="380" t="s">
        <v>154</v>
      </c>
      <c r="I117" s="386" t="s">
        <v>56</v>
      </c>
      <c r="J117" s="388"/>
      <c r="K117" s="49">
        <v>10</v>
      </c>
      <c r="L117" s="259" t="s">
        <v>64</v>
      </c>
      <c r="M117" s="380" t="s">
        <v>154</v>
      </c>
      <c r="N117" s="259" t="s">
        <v>218</v>
      </c>
      <c r="O117" s="388"/>
      <c r="T117" s="388"/>
      <c r="AD117" s="49"/>
      <c r="AE117" s="49"/>
      <c r="AG117" s="376"/>
    </row>
    <row r="118" spans="1:33" ht="17.25" customHeight="1" x14ac:dyDescent="0.25">
      <c r="A118" s="49">
        <v>10</v>
      </c>
      <c r="B118" s="391" t="s">
        <v>571</v>
      </c>
      <c r="C118" s="380" t="s">
        <v>154</v>
      </c>
      <c r="D118" s="383" t="s">
        <v>72</v>
      </c>
      <c r="E118" s="388"/>
      <c r="F118" s="49">
        <v>10</v>
      </c>
      <c r="G118" s="386" t="s">
        <v>525</v>
      </c>
      <c r="H118" s="380" t="s">
        <v>154</v>
      </c>
      <c r="I118" s="386" t="s">
        <v>528</v>
      </c>
      <c r="J118" s="388"/>
      <c r="K118" s="49">
        <v>11</v>
      </c>
      <c r="L118" s="259" t="s">
        <v>189</v>
      </c>
      <c r="M118" s="380" t="s">
        <v>154</v>
      </c>
      <c r="N118" s="259" t="s">
        <v>76</v>
      </c>
      <c r="O118" s="388"/>
      <c r="T118" s="388"/>
      <c r="AD118" s="49"/>
      <c r="AE118" s="49"/>
      <c r="AG118" s="376"/>
    </row>
    <row r="119" spans="1:33" ht="17.25" customHeight="1" x14ac:dyDescent="0.25">
      <c r="A119" s="49">
        <v>11</v>
      </c>
      <c r="B119" s="383" t="s">
        <v>205</v>
      </c>
      <c r="C119" s="380" t="s">
        <v>154</v>
      </c>
      <c r="D119" s="391" t="s">
        <v>573</v>
      </c>
      <c r="E119" s="388"/>
      <c r="F119" s="49">
        <v>11</v>
      </c>
      <c r="G119" s="386" t="s">
        <v>183</v>
      </c>
      <c r="H119" s="380" t="s">
        <v>154</v>
      </c>
      <c r="I119" s="386" t="s">
        <v>204</v>
      </c>
      <c r="J119" s="396"/>
      <c r="K119" s="49">
        <v>12</v>
      </c>
      <c r="L119" s="259" t="s">
        <v>514</v>
      </c>
      <c r="M119" s="380" t="s">
        <v>154</v>
      </c>
      <c r="N119" s="259" t="s">
        <v>217</v>
      </c>
      <c r="O119" s="396"/>
      <c r="T119" s="396"/>
      <c r="AD119" s="49"/>
      <c r="AE119" s="49"/>
      <c r="AG119" s="376"/>
    </row>
    <row r="120" spans="1:33" ht="17.25" customHeight="1" x14ac:dyDescent="0.25">
      <c r="A120" s="49">
        <v>12</v>
      </c>
      <c r="B120" s="391" t="s">
        <v>570</v>
      </c>
      <c r="C120" s="380" t="s">
        <v>154</v>
      </c>
      <c r="D120" s="383" t="s">
        <v>642</v>
      </c>
      <c r="E120" s="396"/>
      <c r="F120" s="49">
        <v>12</v>
      </c>
      <c r="G120" s="386" t="s">
        <v>185</v>
      </c>
      <c r="H120" s="380" t="s">
        <v>154</v>
      </c>
      <c r="I120" s="386" t="s">
        <v>63</v>
      </c>
      <c r="J120" s="403"/>
      <c r="K120" s="49">
        <v>13</v>
      </c>
      <c r="L120" s="259" t="s">
        <v>534</v>
      </c>
      <c r="M120" s="380" t="s">
        <v>154</v>
      </c>
      <c r="N120" s="259" t="s">
        <v>184</v>
      </c>
      <c r="O120" s="403"/>
      <c r="T120" s="403"/>
      <c r="AD120" s="49"/>
      <c r="AE120" s="49"/>
      <c r="AG120" s="376"/>
    </row>
    <row r="121" spans="1:33" ht="17.25" customHeight="1" x14ac:dyDescent="0.25">
      <c r="A121" s="49">
        <v>13</v>
      </c>
      <c r="B121" s="393" t="s">
        <v>59</v>
      </c>
      <c r="C121" s="380" t="s">
        <v>154</v>
      </c>
      <c r="D121" s="389" t="s">
        <v>175</v>
      </c>
      <c r="E121" s="403"/>
      <c r="F121" s="49">
        <v>13</v>
      </c>
      <c r="G121" s="387" t="s">
        <v>202</v>
      </c>
      <c r="H121" s="380" t="s">
        <v>154</v>
      </c>
      <c r="I121" s="387" t="s">
        <v>66</v>
      </c>
      <c r="J121" s="398"/>
      <c r="K121" s="49">
        <v>14</v>
      </c>
      <c r="L121" s="381" t="s">
        <v>197</v>
      </c>
      <c r="M121" s="380" t="s">
        <v>154</v>
      </c>
      <c r="N121" s="381" t="s">
        <v>203</v>
      </c>
      <c r="O121" s="398"/>
      <c r="T121" s="398"/>
      <c r="AD121" s="49"/>
      <c r="AE121" s="49"/>
      <c r="AG121" s="376"/>
    </row>
    <row r="122" spans="1:33" ht="17.25" customHeight="1" x14ac:dyDescent="0.25">
      <c r="A122" s="49">
        <v>14</v>
      </c>
      <c r="B122" s="389" t="s">
        <v>73</v>
      </c>
      <c r="C122" s="380" t="s">
        <v>154</v>
      </c>
      <c r="D122" s="393" t="s">
        <v>190</v>
      </c>
      <c r="E122" s="398"/>
      <c r="F122" s="49">
        <v>14</v>
      </c>
      <c r="G122" s="387" t="s">
        <v>55</v>
      </c>
      <c r="H122" s="380" t="s">
        <v>154</v>
      </c>
      <c r="I122" s="387" t="s">
        <v>52</v>
      </c>
      <c r="J122" s="394"/>
      <c r="K122" s="49">
        <v>15</v>
      </c>
      <c r="L122" s="381" t="s">
        <v>186</v>
      </c>
      <c r="M122" s="380" t="s">
        <v>154</v>
      </c>
      <c r="N122" s="381" t="s">
        <v>544</v>
      </c>
      <c r="O122" s="394"/>
      <c r="T122" s="394"/>
      <c r="AD122" s="49"/>
      <c r="AE122" s="49"/>
      <c r="AG122" s="376"/>
    </row>
    <row r="123" spans="1:33" ht="17.25" customHeight="1" x14ac:dyDescent="0.25">
      <c r="A123" s="49">
        <v>15</v>
      </c>
      <c r="B123" s="393" t="s">
        <v>207</v>
      </c>
      <c r="C123" s="380" t="s">
        <v>154</v>
      </c>
      <c r="D123" s="389" t="s">
        <v>206</v>
      </c>
      <c r="E123" s="394"/>
      <c r="F123" s="49">
        <v>15</v>
      </c>
      <c r="G123" s="387" t="s">
        <v>70</v>
      </c>
      <c r="H123" s="380" t="s">
        <v>154</v>
      </c>
      <c r="I123" s="387" t="s">
        <v>54</v>
      </c>
      <c r="J123" s="392"/>
      <c r="K123" s="49">
        <v>16</v>
      </c>
      <c r="L123" s="381" t="s">
        <v>542</v>
      </c>
      <c r="M123" s="380" t="s">
        <v>154</v>
      </c>
      <c r="N123" s="381" t="s">
        <v>188</v>
      </c>
      <c r="O123" s="392"/>
      <c r="T123" s="392"/>
      <c r="AD123" s="49"/>
      <c r="AE123" s="49"/>
      <c r="AG123" s="376"/>
    </row>
    <row r="124" spans="1:33" ht="17.25" customHeight="1" x14ac:dyDescent="0.25">
      <c r="A124" s="49">
        <v>16</v>
      </c>
      <c r="B124" s="389" t="s">
        <v>565</v>
      </c>
      <c r="C124" s="380" t="s">
        <v>154</v>
      </c>
      <c r="D124" s="393" t="s">
        <v>61</v>
      </c>
      <c r="E124" s="392"/>
      <c r="F124" s="49">
        <v>16</v>
      </c>
      <c r="G124" s="387" t="s">
        <v>201</v>
      </c>
      <c r="H124" s="380" t="s">
        <v>154</v>
      </c>
      <c r="I124" s="387" t="s">
        <v>77</v>
      </c>
      <c r="J124" s="403"/>
      <c r="K124" s="49">
        <v>17</v>
      </c>
      <c r="L124" s="381" t="s">
        <v>541</v>
      </c>
      <c r="M124" s="380" t="s">
        <v>154</v>
      </c>
      <c r="N124" s="381" t="s">
        <v>198</v>
      </c>
      <c r="O124" s="403"/>
      <c r="T124" s="403"/>
      <c r="AD124" s="49"/>
      <c r="AE124" s="49"/>
      <c r="AG124" s="376"/>
    </row>
    <row r="125" spans="1:33" ht="17.25" customHeight="1" x14ac:dyDescent="0.25">
      <c r="A125" s="49">
        <v>17</v>
      </c>
      <c r="B125" s="389" t="s">
        <v>547</v>
      </c>
      <c r="C125" s="380" t="s">
        <v>154</v>
      </c>
      <c r="D125" s="393" t="s">
        <v>178</v>
      </c>
      <c r="E125" s="403"/>
      <c r="F125" s="49">
        <v>17</v>
      </c>
      <c r="G125" s="259" t="s">
        <v>216</v>
      </c>
      <c r="H125" s="380" t="s">
        <v>154</v>
      </c>
      <c r="I125" s="259" t="s">
        <v>514</v>
      </c>
      <c r="J125" s="399"/>
      <c r="K125" s="49">
        <v>18</v>
      </c>
      <c r="L125" s="381" t="s">
        <v>57</v>
      </c>
      <c r="M125" s="380" t="s">
        <v>154</v>
      </c>
      <c r="N125" s="381" t="s">
        <v>200</v>
      </c>
      <c r="O125" s="399"/>
      <c r="T125" s="399"/>
      <c r="AD125" s="49"/>
      <c r="AE125" s="49"/>
      <c r="AG125" s="376"/>
    </row>
    <row r="126" spans="1:33" ht="17.25" customHeight="1" x14ac:dyDescent="0.25">
      <c r="A126" s="49">
        <v>18</v>
      </c>
      <c r="B126" s="393" t="s">
        <v>537</v>
      </c>
      <c r="C126" s="380" t="s">
        <v>154</v>
      </c>
      <c r="D126" s="389" t="s">
        <v>558</v>
      </c>
      <c r="E126" s="420"/>
      <c r="F126" s="49">
        <v>18</v>
      </c>
      <c r="G126" s="259" t="s">
        <v>218</v>
      </c>
      <c r="H126" s="380" t="s">
        <v>154</v>
      </c>
      <c r="I126" s="259" t="s">
        <v>184</v>
      </c>
      <c r="J126" s="394"/>
      <c r="K126" s="49">
        <v>19</v>
      </c>
      <c r="L126" s="381" t="s">
        <v>553</v>
      </c>
      <c r="M126" s="380" t="s">
        <v>154</v>
      </c>
      <c r="N126" s="381" t="s">
        <v>83</v>
      </c>
      <c r="O126" s="394"/>
      <c r="T126" s="394"/>
      <c r="V126" s="421"/>
      <c r="W126" s="422"/>
      <c r="AD126" s="49"/>
      <c r="AE126" s="49"/>
      <c r="AG126" s="376"/>
    </row>
    <row r="127" spans="1:33" ht="17.25" customHeight="1" x14ac:dyDescent="0.25">
      <c r="A127" s="49">
        <v>19</v>
      </c>
      <c r="B127" s="389" t="s">
        <v>559</v>
      </c>
      <c r="C127" s="380" t="s">
        <v>154</v>
      </c>
      <c r="D127" s="393" t="s">
        <v>85</v>
      </c>
      <c r="E127" s="420"/>
      <c r="F127" s="49">
        <v>19</v>
      </c>
      <c r="G127" s="259" t="s">
        <v>189</v>
      </c>
      <c r="H127" s="380" t="s">
        <v>154</v>
      </c>
      <c r="I127" s="259" t="s">
        <v>517</v>
      </c>
      <c r="J127" s="394"/>
      <c r="K127" s="49">
        <v>20</v>
      </c>
      <c r="L127" s="381" t="s">
        <v>199</v>
      </c>
      <c r="M127" s="380" t="s">
        <v>154</v>
      </c>
      <c r="N127" s="381" t="s">
        <v>182</v>
      </c>
      <c r="O127" s="394"/>
      <c r="T127" s="394"/>
      <c r="AD127" s="49"/>
      <c r="AE127" s="49"/>
      <c r="AG127" s="376"/>
    </row>
    <row r="128" spans="1:33" ht="17.25" customHeight="1" x14ac:dyDescent="0.25">
      <c r="A128" s="49">
        <v>20</v>
      </c>
      <c r="B128" s="393" t="s">
        <v>181</v>
      </c>
      <c r="C128" s="380" t="s">
        <v>154</v>
      </c>
      <c r="D128" s="389" t="s">
        <v>562</v>
      </c>
      <c r="E128" s="420"/>
      <c r="F128" s="49">
        <v>20</v>
      </c>
      <c r="G128" s="259" t="s">
        <v>64</v>
      </c>
      <c r="H128" s="380" t="s">
        <v>154</v>
      </c>
      <c r="I128" s="259" t="s">
        <v>217</v>
      </c>
      <c r="J128" s="382"/>
      <c r="K128" s="49">
        <v>21</v>
      </c>
      <c r="L128" s="381" t="s">
        <v>65</v>
      </c>
      <c r="M128" s="380" t="s">
        <v>154</v>
      </c>
      <c r="N128" s="381" t="s">
        <v>69</v>
      </c>
      <c r="O128" s="382"/>
      <c r="T128" s="382"/>
      <c r="AD128" s="49"/>
      <c r="AE128" s="49"/>
      <c r="AG128" s="376"/>
    </row>
    <row r="129" spans="1:33" ht="17.25" customHeight="1" x14ac:dyDescent="0.25">
      <c r="A129" s="49">
        <v>21</v>
      </c>
      <c r="B129" s="389" t="s">
        <v>563</v>
      </c>
      <c r="C129" s="380" t="s">
        <v>154</v>
      </c>
      <c r="D129" s="393" t="s">
        <v>539</v>
      </c>
      <c r="E129" s="420"/>
      <c r="F129" s="49">
        <v>21</v>
      </c>
      <c r="G129" s="259" t="s">
        <v>76</v>
      </c>
      <c r="H129" s="380" t="s">
        <v>154</v>
      </c>
      <c r="I129" s="259" t="s">
        <v>219</v>
      </c>
      <c r="J129" s="382"/>
      <c r="K129" s="49">
        <v>22</v>
      </c>
      <c r="L129" s="389" t="s">
        <v>559</v>
      </c>
      <c r="M129" s="390" t="s">
        <v>154</v>
      </c>
      <c r="N129" s="389" t="s">
        <v>206</v>
      </c>
      <c r="O129" s="382"/>
      <c r="T129" s="382"/>
      <c r="AD129" s="49"/>
      <c r="AE129" s="49"/>
      <c r="AG129" s="376"/>
    </row>
    <row r="130" spans="1:33" ht="17.25" customHeight="1" x14ac:dyDescent="0.25">
      <c r="A130" s="49">
        <v>22</v>
      </c>
      <c r="B130" s="393" t="s">
        <v>545</v>
      </c>
      <c r="C130" s="380" t="s">
        <v>154</v>
      </c>
      <c r="D130" s="387" t="s">
        <v>70</v>
      </c>
      <c r="E130" s="420"/>
      <c r="F130" s="49">
        <v>22</v>
      </c>
      <c r="G130" s="259" t="s">
        <v>534</v>
      </c>
      <c r="H130" s="380" t="s">
        <v>154</v>
      </c>
      <c r="I130" s="259" t="s">
        <v>531</v>
      </c>
      <c r="J130" s="388"/>
      <c r="K130" s="49">
        <v>23</v>
      </c>
      <c r="L130" s="389" t="s">
        <v>558</v>
      </c>
      <c r="M130" s="390" t="s">
        <v>154</v>
      </c>
      <c r="N130" s="389" t="s">
        <v>563</v>
      </c>
      <c r="O130" s="388"/>
      <c r="T130" s="388"/>
      <c r="AD130" s="49"/>
      <c r="AE130" s="49"/>
      <c r="AG130" s="376"/>
    </row>
    <row r="131" spans="1:33" ht="17.25" customHeight="1" x14ac:dyDescent="0.25">
      <c r="A131" s="49">
        <v>23</v>
      </c>
      <c r="B131" s="389" t="s">
        <v>510</v>
      </c>
      <c r="C131" s="380" t="s">
        <v>154</v>
      </c>
      <c r="D131" s="381" t="s">
        <v>197</v>
      </c>
      <c r="E131" s="388"/>
      <c r="F131" s="49">
        <v>23</v>
      </c>
      <c r="G131" s="389" t="s">
        <v>206</v>
      </c>
      <c r="H131" s="390" t="s">
        <v>154</v>
      </c>
      <c r="I131" s="389" t="s">
        <v>547</v>
      </c>
      <c r="J131" s="398"/>
      <c r="K131" s="49">
        <v>24</v>
      </c>
      <c r="L131" s="389" t="s">
        <v>510</v>
      </c>
      <c r="M131" s="390" t="s">
        <v>154</v>
      </c>
      <c r="N131" s="389" t="s">
        <v>175</v>
      </c>
      <c r="O131" s="398"/>
      <c r="T131" s="398"/>
      <c r="AD131" s="49"/>
      <c r="AE131" s="49"/>
      <c r="AG131" s="376"/>
    </row>
    <row r="132" spans="1:33" ht="17.25" customHeight="1" x14ac:dyDescent="0.25">
      <c r="A132" s="49">
        <v>24</v>
      </c>
      <c r="B132" s="381" t="s">
        <v>542</v>
      </c>
      <c r="C132" s="380" t="s">
        <v>154</v>
      </c>
      <c r="D132" s="387" t="s">
        <v>77</v>
      </c>
      <c r="E132" s="398"/>
      <c r="F132" s="49">
        <v>24</v>
      </c>
      <c r="G132" s="389" t="s">
        <v>565</v>
      </c>
      <c r="H132" s="390" t="s">
        <v>154</v>
      </c>
      <c r="I132" s="389" t="s">
        <v>562</v>
      </c>
      <c r="J132" s="382"/>
      <c r="K132" s="49">
        <v>25</v>
      </c>
      <c r="L132" s="389" t="s">
        <v>73</v>
      </c>
      <c r="M132" s="390" t="s">
        <v>154</v>
      </c>
      <c r="N132" s="389" t="s">
        <v>565</v>
      </c>
      <c r="O132" s="382"/>
      <c r="T132" s="382"/>
      <c r="AD132" s="49"/>
      <c r="AE132" s="49"/>
      <c r="AG132" s="376"/>
    </row>
    <row r="133" spans="1:33" ht="17.25" customHeight="1" x14ac:dyDescent="0.25">
      <c r="A133" s="49">
        <v>25</v>
      </c>
      <c r="B133" s="387" t="s">
        <v>52</v>
      </c>
      <c r="C133" s="380" t="s">
        <v>154</v>
      </c>
      <c r="D133" s="391" t="s">
        <v>524</v>
      </c>
      <c r="E133" s="382"/>
      <c r="F133" s="49">
        <v>25</v>
      </c>
      <c r="G133" s="389" t="s">
        <v>73</v>
      </c>
      <c r="H133" s="390" t="s">
        <v>154</v>
      </c>
      <c r="I133" s="389" t="s">
        <v>558</v>
      </c>
      <c r="J133" s="398"/>
      <c r="K133" s="49">
        <v>26</v>
      </c>
      <c r="L133" s="391" t="s">
        <v>75</v>
      </c>
      <c r="M133" s="380" t="s">
        <v>154</v>
      </c>
      <c r="N133" s="391" t="s">
        <v>74</v>
      </c>
      <c r="O133" s="398"/>
      <c r="T133" s="398"/>
      <c r="AD133" s="49"/>
      <c r="AE133" s="49"/>
      <c r="AG133" s="376"/>
    </row>
    <row r="134" spans="1:33" ht="17.25" customHeight="1" x14ac:dyDescent="0.25">
      <c r="A134" s="49">
        <v>26</v>
      </c>
      <c r="B134" s="381" t="s">
        <v>544</v>
      </c>
      <c r="C134" s="380" t="s">
        <v>154</v>
      </c>
      <c r="D134" s="383" t="s">
        <v>174</v>
      </c>
      <c r="E134" s="398"/>
      <c r="F134" s="49">
        <v>26</v>
      </c>
      <c r="G134" s="389" t="s">
        <v>559</v>
      </c>
      <c r="H134" s="390" t="s">
        <v>154</v>
      </c>
      <c r="I134" s="389" t="s">
        <v>175</v>
      </c>
      <c r="J134" s="382"/>
      <c r="K134" s="49">
        <v>27</v>
      </c>
      <c r="L134" s="391" t="s">
        <v>80</v>
      </c>
      <c r="M134" s="380" t="s">
        <v>154</v>
      </c>
      <c r="N134" s="391" t="s">
        <v>570</v>
      </c>
      <c r="O134" s="382"/>
      <c r="T134" s="382"/>
      <c r="AD134" s="49"/>
      <c r="AE134" s="49"/>
      <c r="AG134" s="376"/>
    </row>
    <row r="135" spans="1:33" ht="17.25" customHeight="1" x14ac:dyDescent="0.25">
      <c r="A135" s="49">
        <v>27</v>
      </c>
      <c r="B135" s="383" t="s">
        <v>177</v>
      </c>
      <c r="C135" s="380" t="s">
        <v>154</v>
      </c>
      <c r="D135" s="387" t="s">
        <v>55</v>
      </c>
      <c r="E135" s="382"/>
      <c r="F135" s="49">
        <v>27</v>
      </c>
      <c r="G135" s="389" t="s">
        <v>510</v>
      </c>
      <c r="H135" s="390" t="s">
        <v>154</v>
      </c>
      <c r="I135" s="389" t="s">
        <v>563</v>
      </c>
      <c r="J135" s="394"/>
      <c r="K135" s="49">
        <v>28</v>
      </c>
      <c r="L135" s="391" t="s">
        <v>79</v>
      </c>
      <c r="M135" s="380" t="s">
        <v>154</v>
      </c>
      <c r="N135" s="391" t="s">
        <v>573</v>
      </c>
      <c r="O135" s="394"/>
      <c r="T135" s="394"/>
      <c r="AD135" s="49"/>
      <c r="AE135" s="49"/>
      <c r="AG135" s="376"/>
    </row>
    <row r="136" spans="1:33" ht="17.25" customHeight="1" x14ac:dyDescent="0.25">
      <c r="A136" s="49">
        <v>28</v>
      </c>
      <c r="B136" s="387" t="s">
        <v>201</v>
      </c>
      <c r="C136" s="380" t="s">
        <v>154</v>
      </c>
      <c r="D136" s="381" t="s">
        <v>200</v>
      </c>
      <c r="E136" s="394"/>
      <c r="F136" s="49">
        <v>28</v>
      </c>
      <c r="G136" s="391" t="s">
        <v>74</v>
      </c>
      <c r="H136" s="380" t="s">
        <v>154</v>
      </c>
      <c r="I136" s="391" t="s">
        <v>571</v>
      </c>
      <c r="J136" s="392"/>
      <c r="K136" s="49">
        <v>29</v>
      </c>
      <c r="L136" s="391" t="s">
        <v>524</v>
      </c>
      <c r="M136" s="380" t="s">
        <v>154</v>
      </c>
      <c r="N136" s="391" t="s">
        <v>187</v>
      </c>
      <c r="O136" s="392"/>
      <c r="T136" s="392"/>
      <c r="AD136" s="49"/>
      <c r="AE136" s="49"/>
      <c r="AG136" s="376"/>
    </row>
    <row r="137" spans="1:33" ht="17.25" customHeight="1" x14ac:dyDescent="0.25">
      <c r="A137" s="49">
        <v>29</v>
      </c>
      <c r="B137" s="393" t="s">
        <v>540</v>
      </c>
      <c r="C137" s="380" t="s">
        <v>154</v>
      </c>
      <c r="D137" s="387" t="s">
        <v>54</v>
      </c>
      <c r="E137" s="392"/>
      <c r="F137" s="49">
        <v>29</v>
      </c>
      <c r="G137" s="391" t="s">
        <v>187</v>
      </c>
      <c r="H137" s="380" t="s">
        <v>154</v>
      </c>
      <c r="I137" s="391" t="s">
        <v>84</v>
      </c>
      <c r="J137" s="394"/>
      <c r="K137" s="49">
        <v>30</v>
      </c>
      <c r="L137" s="383" t="s">
        <v>71</v>
      </c>
      <c r="M137" s="380" t="s">
        <v>154</v>
      </c>
      <c r="N137" s="383" t="s">
        <v>62</v>
      </c>
      <c r="O137" s="394"/>
      <c r="T137" s="394"/>
      <c r="AD137" s="49"/>
      <c r="AE137" s="49"/>
      <c r="AG137" s="376"/>
    </row>
    <row r="138" spans="1:33" ht="17.25" customHeight="1" x14ac:dyDescent="0.25">
      <c r="A138" s="49">
        <v>30</v>
      </c>
      <c r="B138" s="387" t="s">
        <v>202</v>
      </c>
      <c r="C138" s="380" t="s">
        <v>154</v>
      </c>
      <c r="D138" s="381" t="s">
        <v>541</v>
      </c>
      <c r="E138" s="394"/>
      <c r="F138" s="49">
        <v>30</v>
      </c>
      <c r="G138" s="391" t="s">
        <v>524</v>
      </c>
      <c r="H138" s="380" t="s">
        <v>154</v>
      </c>
      <c r="I138" s="391" t="s">
        <v>80</v>
      </c>
      <c r="J138" s="392"/>
      <c r="K138" s="49">
        <v>31</v>
      </c>
      <c r="L138" s="383" t="s">
        <v>642</v>
      </c>
      <c r="M138" s="380" t="s">
        <v>154</v>
      </c>
      <c r="N138" s="383" t="s">
        <v>72</v>
      </c>
      <c r="O138" s="392"/>
      <c r="T138" s="392"/>
      <c r="V138" s="423"/>
      <c r="AD138" s="49"/>
      <c r="AE138" s="49"/>
      <c r="AG138" s="376"/>
    </row>
    <row r="139" spans="1:33" ht="17.25" customHeight="1" x14ac:dyDescent="0.25">
      <c r="A139" s="49">
        <v>31</v>
      </c>
      <c r="B139" s="391" t="s">
        <v>80</v>
      </c>
      <c r="C139" s="380" t="s">
        <v>154</v>
      </c>
      <c r="D139" s="381" t="s">
        <v>553</v>
      </c>
      <c r="E139" s="392"/>
      <c r="F139" s="49">
        <v>31</v>
      </c>
      <c r="G139" s="391" t="s">
        <v>75</v>
      </c>
      <c r="H139" s="380" t="s">
        <v>154</v>
      </c>
      <c r="I139" s="391" t="s">
        <v>573</v>
      </c>
      <c r="J139" s="394"/>
      <c r="K139" s="49">
        <v>32</v>
      </c>
      <c r="L139" s="383" t="s">
        <v>176</v>
      </c>
      <c r="M139" s="380" t="s">
        <v>154</v>
      </c>
      <c r="N139" s="383" t="s">
        <v>205</v>
      </c>
      <c r="O139" s="394"/>
      <c r="T139" s="394"/>
      <c r="AD139" s="49"/>
      <c r="AE139" s="49"/>
      <c r="AG139" s="376"/>
    </row>
    <row r="140" spans="1:33" ht="17.25" customHeight="1" x14ac:dyDescent="0.25">
      <c r="A140" s="49">
        <v>32</v>
      </c>
      <c r="B140" s="381" t="s">
        <v>186</v>
      </c>
      <c r="C140" s="380" t="s">
        <v>154</v>
      </c>
      <c r="D140" s="387" t="s">
        <v>66</v>
      </c>
      <c r="E140" s="394"/>
      <c r="F140" s="49">
        <v>32</v>
      </c>
      <c r="G140" s="391" t="s">
        <v>79</v>
      </c>
      <c r="H140" s="380" t="s">
        <v>154</v>
      </c>
      <c r="I140" s="391" t="s">
        <v>570</v>
      </c>
      <c r="J140" s="388"/>
      <c r="K140" s="49">
        <v>33</v>
      </c>
      <c r="L140" s="383" t="s">
        <v>215</v>
      </c>
      <c r="M140" s="380" t="s">
        <v>154</v>
      </c>
      <c r="N140" s="383" t="s">
        <v>177</v>
      </c>
      <c r="O140" s="388"/>
      <c r="T140" s="388"/>
      <c r="AD140" s="49"/>
      <c r="AE140" s="49"/>
      <c r="AG140" s="376"/>
    </row>
    <row r="141" spans="1:33" ht="17.25" customHeight="1" x14ac:dyDescent="0.25">
      <c r="A141" s="49">
        <v>33</v>
      </c>
      <c r="B141" s="381" t="s">
        <v>83</v>
      </c>
      <c r="C141" s="380" t="s">
        <v>154</v>
      </c>
      <c r="D141" s="391" t="s">
        <v>75</v>
      </c>
      <c r="E141" s="388"/>
      <c r="F141" s="49">
        <v>33</v>
      </c>
      <c r="G141" s="383" t="s">
        <v>62</v>
      </c>
      <c r="H141" s="380" t="s">
        <v>154</v>
      </c>
      <c r="I141" s="383" t="s">
        <v>174</v>
      </c>
      <c r="J141" s="403"/>
      <c r="K141" s="49">
        <v>34</v>
      </c>
      <c r="L141" s="393" t="s">
        <v>181</v>
      </c>
      <c r="M141" s="380" t="s">
        <v>154</v>
      </c>
      <c r="N141" s="393" t="s">
        <v>59</v>
      </c>
      <c r="O141" s="403"/>
      <c r="T141" s="403"/>
      <c r="AD141" s="49"/>
      <c r="AE141" s="49"/>
      <c r="AG141" s="376"/>
    </row>
    <row r="142" spans="1:33" ht="17.25" customHeight="1" x14ac:dyDescent="0.25">
      <c r="A142" s="49">
        <v>34</v>
      </c>
      <c r="B142" s="386" t="s">
        <v>82</v>
      </c>
      <c r="C142" s="380" t="s">
        <v>154</v>
      </c>
      <c r="D142" s="386" t="s">
        <v>525</v>
      </c>
      <c r="E142" s="403"/>
      <c r="F142" s="49">
        <v>34</v>
      </c>
      <c r="G142" s="383" t="s">
        <v>177</v>
      </c>
      <c r="H142" s="380" t="s">
        <v>154</v>
      </c>
      <c r="I142" s="383" t="s">
        <v>179</v>
      </c>
      <c r="J142" s="424"/>
      <c r="K142" s="49">
        <v>35</v>
      </c>
      <c r="L142" s="393" t="s">
        <v>85</v>
      </c>
      <c r="M142" s="380" t="s">
        <v>154</v>
      </c>
      <c r="N142" s="393" t="s">
        <v>537</v>
      </c>
      <c r="O142" s="424"/>
      <c r="T142" s="424"/>
      <c r="V142" s="49"/>
      <c r="W142" s="49"/>
      <c r="AD142" s="49"/>
      <c r="AE142" s="49"/>
      <c r="AG142" s="376"/>
    </row>
    <row r="143" spans="1:33" ht="17.25" customHeight="1" x14ac:dyDescent="0.25">
      <c r="A143" s="49">
        <v>35</v>
      </c>
      <c r="B143" s="386" t="s">
        <v>204</v>
      </c>
      <c r="C143" s="380" t="s">
        <v>154</v>
      </c>
      <c r="D143" s="386" t="s">
        <v>180</v>
      </c>
      <c r="E143" s="424"/>
      <c r="F143" s="49">
        <v>35</v>
      </c>
      <c r="G143" s="383" t="s">
        <v>215</v>
      </c>
      <c r="H143" s="380" t="s">
        <v>154</v>
      </c>
      <c r="I143" s="383" t="s">
        <v>642</v>
      </c>
      <c r="J143" s="403"/>
      <c r="K143" s="49">
        <v>36</v>
      </c>
      <c r="L143" s="393" t="s">
        <v>207</v>
      </c>
      <c r="M143" s="380" t="s">
        <v>154</v>
      </c>
      <c r="N143" s="393" t="s">
        <v>540</v>
      </c>
      <c r="O143" s="403"/>
      <c r="T143" s="403"/>
      <c r="AD143" s="49"/>
      <c r="AE143" s="49"/>
      <c r="AG143" s="376"/>
    </row>
    <row r="144" spans="1:33" ht="17.25" customHeight="1" x14ac:dyDescent="0.25">
      <c r="A144" s="49">
        <v>36</v>
      </c>
      <c r="B144" s="386" t="s">
        <v>528</v>
      </c>
      <c r="C144" s="380" t="s">
        <v>154</v>
      </c>
      <c r="D144" s="386" t="s">
        <v>56</v>
      </c>
      <c r="E144" s="403"/>
      <c r="F144" s="49">
        <v>36</v>
      </c>
      <c r="G144" s="383" t="s">
        <v>71</v>
      </c>
      <c r="H144" s="380" t="s">
        <v>154</v>
      </c>
      <c r="I144" s="383" t="s">
        <v>205</v>
      </c>
      <c r="J144" s="403"/>
      <c r="K144" s="49">
        <v>37</v>
      </c>
      <c r="L144" s="393" t="s">
        <v>539</v>
      </c>
      <c r="M144" s="380" t="s">
        <v>154</v>
      </c>
      <c r="N144" s="393" t="s">
        <v>81</v>
      </c>
      <c r="O144" s="403"/>
      <c r="T144" s="403"/>
      <c r="AD144" s="49"/>
      <c r="AE144" s="49"/>
      <c r="AG144" s="376"/>
    </row>
    <row r="145" spans="1:33" ht="17.25" customHeight="1" x14ac:dyDescent="0.25">
      <c r="A145" s="49">
        <v>37</v>
      </c>
      <c r="B145" s="386" t="s">
        <v>58</v>
      </c>
      <c r="C145" s="380" t="s">
        <v>154</v>
      </c>
      <c r="D145" s="386" t="s">
        <v>60</v>
      </c>
      <c r="E145" s="403"/>
      <c r="F145" s="49">
        <v>37</v>
      </c>
      <c r="G145" s="383" t="s">
        <v>176</v>
      </c>
      <c r="H145" s="380" t="s">
        <v>154</v>
      </c>
      <c r="I145" s="383" t="s">
        <v>72</v>
      </c>
      <c r="J145" s="419"/>
      <c r="K145" s="49">
        <v>38</v>
      </c>
      <c r="L145" s="393" t="s">
        <v>545</v>
      </c>
      <c r="M145" s="380" t="s">
        <v>154</v>
      </c>
      <c r="N145" s="393" t="s">
        <v>178</v>
      </c>
      <c r="O145" s="419"/>
      <c r="T145" s="419"/>
      <c r="AD145" s="49"/>
      <c r="AE145" s="49"/>
      <c r="AG145" s="376"/>
    </row>
    <row r="146" spans="1:33" ht="17.25" customHeight="1" x14ac:dyDescent="0.25">
      <c r="A146" s="49">
        <v>38</v>
      </c>
      <c r="B146" s="386" t="s">
        <v>183</v>
      </c>
      <c r="C146" s="380" t="s">
        <v>154</v>
      </c>
      <c r="D146" s="386" t="s">
        <v>185</v>
      </c>
      <c r="E146" s="419"/>
      <c r="F146" s="49">
        <v>38</v>
      </c>
      <c r="G146" s="381" t="s">
        <v>197</v>
      </c>
      <c r="H146" s="380" t="s">
        <v>154</v>
      </c>
      <c r="I146" s="381" t="s">
        <v>541</v>
      </c>
      <c r="J146" s="425"/>
      <c r="K146" s="49">
        <v>39</v>
      </c>
      <c r="L146" s="393" t="s">
        <v>190</v>
      </c>
      <c r="M146" s="380" t="s">
        <v>154</v>
      </c>
      <c r="N146" s="393" t="s">
        <v>61</v>
      </c>
      <c r="O146" s="425"/>
      <c r="T146" s="425"/>
      <c r="AD146" s="49"/>
      <c r="AE146" s="49"/>
      <c r="AG146" s="376"/>
    </row>
    <row r="147" spans="1:33" ht="17.25" customHeight="1" x14ac:dyDescent="0.25">
      <c r="A147" s="49">
        <v>39</v>
      </c>
      <c r="B147" s="386" t="s">
        <v>63</v>
      </c>
      <c r="C147" s="380" t="s">
        <v>154</v>
      </c>
      <c r="D147" s="386" t="s">
        <v>513</v>
      </c>
      <c r="E147" s="425"/>
      <c r="F147" s="49">
        <v>39</v>
      </c>
      <c r="G147" s="381" t="s">
        <v>203</v>
      </c>
      <c r="H147" s="380" t="s">
        <v>154</v>
      </c>
      <c r="I147" s="381" t="s">
        <v>544</v>
      </c>
      <c r="J147" s="399"/>
      <c r="K147" s="49">
        <v>40</v>
      </c>
      <c r="L147" s="386" t="s">
        <v>513</v>
      </c>
      <c r="M147" s="380" t="s">
        <v>154</v>
      </c>
      <c r="N147" s="386" t="s">
        <v>185</v>
      </c>
      <c r="O147" s="399"/>
      <c r="T147" s="399"/>
      <c r="AD147" s="49"/>
      <c r="AE147" s="49"/>
      <c r="AG147" s="376"/>
    </row>
    <row r="148" spans="1:33" ht="17.25" customHeight="1" x14ac:dyDescent="0.25">
      <c r="A148" s="49"/>
      <c r="E148" s="399"/>
      <c r="F148" s="49">
        <v>40</v>
      </c>
      <c r="G148" s="381" t="s">
        <v>186</v>
      </c>
      <c r="H148" s="380" t="s">
        <v>154</v>
      </c>
      <c r="I148" s="381" t="s">
        <v>542</v>
      </c>
      <c r="J148" s="412"/>
      <c r="K148" s="49">
        <v>41</v>
      </c>
      <c r="L148" s="386" t="s">
        <v>528</v>
      </c>
      <c r="M148" s="380" t="s">
        <v>154</v>
      </c>
      <c r="N148" s="386" t="s">
        <v>204</v>
      </c>
      <c r="O148" s="412"/>
      <c r="T148" s="412"/>
      <c r="AD148" s="49"/>
      <c r="AE148" s="49"/>
      <c r="AG148" s="376"/>
    </row>
    <row r="149" spans="1:33" ht="17.25" customHeight="1" x14ac:dyDescent="0.25">
      <c r="A149" s="49"/>
      <c r="B149" s="376" t="s">
        <v>579</v>
      </c>
      <c r="E149" s="412"/>
      <c r="F149" s="49">
        <v>41</v>
      </c>
      <c r="G149" s="381" t="s">
        <v>188</v>
      </c>
      <c r="H149" s="380" t="s">
        <v>154</v>
      </c>
      <c r="I149" s="381" t="s">
        <v>198</v>
      </c>
      <c r="J149" s="412"/>
      <c r="K149" s="49">
        <v>42</v>
      </c>
      <c r="L149" s="386" t="s">
        <v>82</v>
      </c>
      <c r="M149" s="380" t="s">
        <v>154</v>
      </c>
      <c r="N149" s="386" t="s">
        <v>60</v>
      </c>
      <c r="O149" s="412"/>
      <c r="T149" s="412"/>
      <c r="AD149" s="49"/>
      <c r="AE149" s="49"/>
      <c r="AG149" s="376"/>
    </row>
    <row r="150" spans="1:33" ht="17.25" customHeight="1" x14ac:dyDescent="0.25">
      <c r="A150" s="49"/>
      <c r="B150" s="259" t="s">
        <v>517</v>
      </c>
      <c r="D150" s="259" t="s">
        <v>216</v>
      </c>
      <c r="E150" s="412"/>
      <c r="F150" s="49">
        <v>42</v>
      </c>
      <c r="G150" s="381" t="s">
        <v>182</v>
      </c>
      <c r="H150" s="380" t="s">
        <v>154</v>
      </c>
      <c r="I150" s="381" t="s">
        <v>69</v>
      </c>
      <c r="J150" s="419"/>
      <c r="K150" s="49">
        <v>43</v>
      </c>
      <c r="L150" s="386" t="s">
        <v>58</v>
      </c>
      <c r="M150" s="380" t="s">
        <v>154</v>
      </c>
      <c r="N150" s="386" t="s">
        <v>56</v>
      </c>
      <c r="O150" s="419"/>
      <c r="T150" s="419"/>
      <c r="AD150" s="49"/>
      <c r="AE150" s="49"/>
      <c r="AG150" s="376"/>
    </row>
    <row r="151" spans="1:33" ht="17.25" customHeight="1" x14ac:dyDescent="0.25">
      <c r="A151" s="49"/>
      <c r="B151" s="259" t="s">
        <v>514</v>
      </c>
      <c r="D151" s="259" t="s">
        <v>184</v>
      </c>
      <c r="E151" s="419"/>
      <c r="F151" s="49">
        <v>43</v>
      </c>
      <c r="G151" s="381" t="s">
        <v>83</v>
      </c>
      <c r="H151" s="380" t="s">
        <v>154</v>
      </c>
      <c r="I151" s="381" t="s">
        <v>199</v>
      </c>
      <c r="J151" s="419"/>
      <c r="K151" s="49">
        <v>44</v>
      </c>
      <c r="L151" s="386" t="s">
        <v>63</v>
      </c>
      <c r="M151" s="380" t="s">
        <v>154</v>
      </c>
      <c r="N151" s="386" t="s">
        <v>183</v>
      </c>
      <c r="O151" s="419"/>
      <c r="T151" s="419"/>
      <c r="AD151" s="49"/>
      <c r="AE151" s="49"/>
      <c r="AG151" s="376"/>
    </row>
    <row r="152" spans="1:33" ht="17.25" customHeight="1" x14ac:dyDescent="0.25">
      <c r="A152" s="49"/>
      <c r="B152" s="383" t="s">
        <v>71</v>
      </c>
      <c r="D152" s="383" t="s">
        <v>215</v>
      </c>
      <c r="E152" s="419"/>
      <c r="F152" s="49">
        <v>44</v>
      </c>
      <c r="G152" s="381" t="s">
        <v>200</v>
      </c>
      <c r="H152" s="380" t="s">
        <v>154</v>
      </c>
      <c r="I152" s="381" t="s">
        <v>65</v>
      </c>
      <c r="J152" s="419"/>
      <c r="K152" s="49">
        <v>45</v>
      </c>
      <c r="L152" s="386" t="s">
        <v>180</v>
      </c>
      <c r="M152" s="380" t="s">
        <v>154</v>
      </c>
      <c r="N152" s="386" t="s">
        <v>525</v>
      </c>
      <c r="O152" s="419"/>
      <c r="T152" s="419"/>
      <c r="U152" s="421"/>
      <c r="AD152" s="49"/>
      <c r="AE152" s="49"/>
      <c r="AG152" s="376"/>
    </row>
    <row r="153" spans="1:33" ht="17.25" customHeight="1" x14ac:dyDescent="0.25">
      <c r="A153" s="49"/>
      <c r="B153" s="383" t="s">
        <v>176</v>
      </c>
      <c r="D153" s="383" t="s">
        <v>62</v>
      </c>
      <c r="E153" s="419"/>
      <c r="F153" s="49">
        <v>45</v>
      </c>
      <c r="G153" s="381" t="s">
        <v>553</v>
      </c>
      <c r="H153" s="380" t="s">
        <v>154</v>
      </c>
      <c r="I153" s="381" t="s">
        <v>57</v>
      </c>
      <c r="J153" s="419"/>
      <c r="K153" s="49"/>
      <c r="O153" s="419"/>
      <c r="T153" s="419"/>
      <c r="U153" s="421"/>
      <c r="AD153" s="49"/>
      <c r="AE153" s="49"/>
      <c r="AG153" s="376"/>
    </row>
    <row r="154" spans="1:33" ht="17.25" customHeight="1" x14ac:dyDescent="0.25">
      <c r="A154" s="49"/>
      <c r="B154" s="391" t="s">
        <v>79</v>
      </c>
      <c r="C154" s="380"/>
      <c r="D154" s="391" t="s">
        <v>74</v>
      </c>
      <c r="E154" s="419"/>
      <c r="F154" s="49"/>
      <c r="J154" s="419"/>
      <c r="O154" s="419"/>
      <c r="T154" s="419"/>
      <c r="U154" s="421"/>
      <c r="AD154" s="49"/>
      <c r="AE154" s="49"/>
      <c r="AG154" s="376"/>
    </row>
    <row r="155" spans="1:33" ht="17.25" customHeight="1" x14ac:dyDescent="0.25">
      <c r="A155" s="49"/>
      <c r="B155" s="391" t="s">
        <v>187</v>
      </c>
      <c r="C155" s="380"/>
      <c r="D155" s="393" t="s">
        <v>81</v>
      </c>
      <c r="E155" s="419"/>
      <c r="J155" s="419"/>
      <c r="O155" s="419"/>
      <c r="T155" s="419"/>
      <c r="U155" s="421"/>
      <c r="X155" s="49"/>
      <c r="Z155" s="380"/>
      <c r="AA155" s="426"/>
      <c r="AD155" s="49"/>
      <c r="AE155" s="49"/>
      <c r="AG155" s="376"/>
    </row>
    <row r="156" spans="1:33" ht="17.25" customHeight="1" x14ac:dyDescent="0.25">
      <c r="A156" s="49"/>
      <c r="C156" s="380"/>
      <c r="D156" s="383"/>
      <c r="E156" s="419"/>
      <c r="J156" s="419"/>
      <c r="O156" s="419"/>
      <c r="T156" s="419"/>
      <c r="U156" s="421"/>
      <c r="X156" s="49"/>
      <c r="Z156" s="380"/>
      <c r="AA156" s="426"/>
      <c r="AD156" s="49"/>
      <c r="AE156" s="49"/>
      <c r="AG156" s="376"/>
    </row>
    <row r="157" spans="1:33" ht="17.25" customHeight="1" x14ac:dyDescent="0.25">
      <c r="A157" s="49"/>
      <c r="C157" s="263"/>
      <c r="D157" s="378"/>
      <c r="E157" s="419"/>
      <c r="J157" s="419"/>
      <c r="O157" s="419"/>
      <c r="T157" s="419"/>
      <c r="U157" s="421"/>
      <c r="V157" s="427"/>
      <c r="X157" s="49"/>
      <c r="Z157" s="380"/>
      <c r="AA157" s="426"/>
      <c r="AD157" s="49"/>
      <c r="AE157" s="49"/>
      <c r="AG157" s="376"/>
    </row>
    <row r="158" spans="1:33" ht="17.25" customHeight="1" x14ac:dyDescent="0.25">
      <c r="A158" s="49"/>
      <c r="B158" s="387"/>
      <c r="C158" s="263"/>
      <c r="D158" s="391"/>
      <c r="E158" s="419"/>
      <c r="J158" s="419"/>
      <c r="K158" s="402"/>
      <c r="L158" s="402"/>
      <c r="M158" s="402"/>
      <c r="N158" s="402"/>
      <c r="O158" s="419"/>
      <c r="T158" s="419"/>
      <c r="U158" s="406"/>
      <c r="V158" s="428"/>
      <c r="X158" s="49"/>
      <c r="Z158" s="380"/>
      <c r="AA158" s="426"/>
      <c r="AD158" s="49"/>
      <c r="AE158" s="49"/>
      <c r="AG158" s="376"/>
    </row>
    <row r="159" spans="1:33" ht="17.25" customHeight="1" x14ac:dyDescent="0.25">
      <c r="A159" s="402"/>
      <c r="B159" s="402"/>
      <c r="C159" s="402"/>
      <c r="D159" s="402"/>
      <c r="E159" s="419"/>
      <c r="F159" s="402"/>
      <c r="G159" s="402"/>
      <c r="H159" s="402"/>
      <c r="I159" s="402"/>
      <c r="J159" s="419"/>
      <c r="K159" s="384"/>
      <c r="L159" s="384"/>
      <c r="M159" s="384"/>
      <c r="N159" s="384"/>
      <c r="O159" s="419"/>
      <c r="T159" s="419"/>
      <c r="V159" s="49"/>
      <c r="X159" s="421"/>
      <c r="Z159" s="380"/>
      <c r="AA159" s="426"/>
      <c r="AD159" s="49"/>
      <c r="AE159" s="49"/>
      <c r="AG159" s="376"/>
    </row>
    <row r="160" spans="1:33" ht="17.25" customHeight="1" x14ac:dyDescent="0.25">
      <c r="A160" s="384"/>
      <c r="B160" s="384"/>
      <c r="C160" s="384"/>
      <c r="D160" s="384"/>
      <c r="E160" s="419"/>
      <c r="F160" s="384"/>
      <c r="G160" s="384"/>
      <c r="H160" s="384"/>
      <c r="I160" s="384"/>
      <c r="J160" s="419"/>
      <c r="L160" s="377">
        <v>44884</v>
      </c>
      <c r="M160" s="263"/>
      <c r="N160" s="378" t="s">
        <v>597</v>
      </c>
      <c r="O160" s="419"/>
      <c r="T160" s="419"/>
      <c r="U160" s="421"/>
      <c r="V160" s="49"/>
      <c r="X160" s="421"/>
      <c r="Z160" s="380"/>
      <c r="AA160" s="426"/>
      <c r="AD160" s="49"/>
      <c r="AE160" s="49"/>
      <c r="AG160" s="376"/>
    </row>
    <row r="161" spans="1:33" ht="17.25" customHeight="1" x14ac:dyDescent="0.25">
      <c r="B161" s="377">
        <v>44828</v>
      </c>
      <c r="C161" s="263"/>
      <c r="D161" s="378" t="s">
        <v>598</v>
      </c>
      <c r="E161" s="419"/>
      <c r="G161" s="377">
        <v>44856</v>
      </c>
      <c r="H161" s="263"/>
      <c r="I161" s="378" t="s">
        <v>599</v>
      </c>
      <c r="J161" s="419"/>
      <c r="K161" s="49">
        <v>1</v>
      </c>
      <c r="L161" s="389" t="s">
        <v>558</v>
      </c>
      <c r="M161" s="390" t="s">
        <v>154</v>
      </c>
      <c r="N161" s="389" t="s">
        <v>565</v>
      </c>
      <c r="O161" s="419"/>
      <c r="T161" s="419"/>
      <c r="U161" s="421"/>
      <c r="V161" s="49"/>
      <c r="X161" s="421"/>
      <c r="Z161" s="380"/>
      <c r="AA161" s="426"/>
      <c r="AD161" s="49"/>
      <c r="AE161" s="49"/>
      <c r="AG161" s="376"/>
    </row>
    <row r="162" spans="1:33" ht="17.25" customHeight="1" x14ac:dyDescent="0.25">
      <c r="A162" s="49">
        <v>1</v>
      </c>
      <c r="B162" s="387" t="s">
        <v>201</v>
      </c>
      <c r="C162" s="380" t="s">
        <v>154</v>
      </c>
      <c r="D162" s="383" t="s">
        <v>215</v>
      </c>
      <c r="E162" s="419"/>
      <c r="F162" s="49">
        <v>1</v>
      </c>
      <c r="G162" s="389" t="s">
        <v>73</v>
      </c>
      <c r="H162" s="390" t="s">
        <v>154</v>
      </c>
      <c r="I162" s="389" t="s">
        <v>559</v>
      </c>
      <c r="J162" s="419"/>
      <c r="K162" s="49">
        <v>2</v>
      </c>
      <c r="L162" s="391" t="s">
        <v>80</v>
      </c>
      <c r="M162" s="380" t="s">
        <v>154</v>
      </c>
      <c r="N162" s="391" t="s">
        <v>187</v>
      </c>
      <c r="O162" s="419"/>
      <c r="T162" s="419"/>
      <c r="U162" s="421"/>
      <c r="V162" s="49"/>
      <c r="X162" s="421"/>
      <c r="Z162" s="380"/>
      <c r="AA162" s="426"/>
      <c r="AD162" s="49"/>
      <c r="AE162" s="49"/>
      <c r="AG162" s="376"/>
    </row>
    <row r="163" spans="1:33" ht="17.25" customHeight="1" x14ac:dyDescent="0.25">
      <c r="A163" s="49">
        <v>2</v>
      </c>
      <c r="B163" s="387" t="s">
        <v>202</v>
      </c>
      <c r="C163" s="380" t="s">
        <v>154</v>
      </c>
      <c r="D163" s="383" t="s">
        <v>62</v>
      </c>
      <c r="E163" s="419"/>
      <c r="F163" s="49">
        <v>2</v>
      </c>
      <c r="G163" s="391" t="s">
        <v>524</v>
      </c>
      <c r="H163" s="380" t="s">
        <v>154</v>
      </c>
      <c r="I163" s="391" t="s">
        <v>75</v>
      </c>
      <c r="J163" s="419"/>
      <c r="K163" s="49">
        <v>3</v>
      </c>
      <c r="L163" s="383" t="s">
        <v>642</v>
      </c>
      <c r="M163" s="380" t="s">
        <v>154</v>
      </c>
      <c r="N163" s="383" t="s">
        <v>177</v>
      </c>
      <c r="O163" s="419"/>
      <c r="T163" s="419"/>
      <c r="U163" s="421"/>
      <c r="V163" s="49"/>
      <c r="X163" s="421"/>
      <c r="Z163" s="380"/>
      <c r="AA163" s="426"/>
      <c r="AD163" s="49"/>
      <c r="AE163" s="49"/>
      <c r="AG163" s="376"/>
    </row>
    <row r="164" spans="1:33" ht="17.25" customHeight="1" x14ac:dyDescent="0.25">
      <c r="A164" s="49">
        <v>3</v>
      </c>
      <c r="B164" s="387" t="s">
        <v>54</v>
      </c>
      <c r="C164" s="380" t="s">
        <v>154</v>
      </c>
      <c r="D164" s="386" t="s">
        <v>513</v>
      </c>
      <c r="E164" s="419"/>
      <c r="F164" s="49">
        <v>3</v>
      </c>
      <c r="G164" s="383" t="s">
        <v>215</v>
      </c>
      <c r="H164" s="380" t="s">
        <v>154</v>
      </c>
      <c r="I164" s="383" t="s">
        <v>71</v>
      </c>
      <c r="J164" s="419"/>
      <c r="K164" s="49">
        <v>4</v>
      </c>
      <c r="L164" s="387" t="s">
        <v>54</v>
      </c>
      <c r="M164" s="380" t="s">
        <v>154</v>
      </c>
      <c r="N164" s="387" t="s">
        <v>201</v>
      </c>
      <c r="O164" s="419"/>
      <c r="T164" s="419"/>
      <c r="U164" s="421"/>
      <c r="V164" s="423"/>
      <c r="X164" s="421"/>
      <c r="Z164" s="380"/>
      <c r="AA164" s="426"/>
      <c r="AD164" s="49"/>
      <c r="AE164" s="49"/>
      <c r="AG164" s="376"/>
    </row>
    <row r="165" spans="1:33" ht="17.25" customHeight="1" x14ac:dyDescent="0.25">
      <c r="A165" s="49">
        <v>4</v>
      </c>
      <c r="B165" s="387" t="s">
        <v>55</v>
      </c>
      <c r="C165" s="380" t="s">
        <v>154</v>
      </c>
      <c r="D165" s="391" t="s">
        <v>187</v>
      </c>
      <c r="E165" s="419"/>
      <c r="F165" s="49">
        <v>4</v>
      </c>
      <c r="G165" s="387" t="s">
        <v>70</v>
      </c>
      <c r="H165" s="380" t="s">
        <v>154</v>
      </c>
      <c r="I165" s="387" t="s">
        <v>202</v>
      </c>
      <c r="J165" s="419"/>
      <c r="K165" s="49">
        <v>5</v>
      </c>
      <c r="L165" s="387" t="s">
        <v>202</v>
      </c>
      <c r="M165" s="380" t="s">
        <v>154</v>
      </c>
      <c r="N165" s="387" t="s">
        <v>55</v>
      </c>
      <c r="O165" s="419"/>
      <c r="T165" s="419"/>
      <c r="U165" s="421"/>
      <c r="X165" s="421"/>
      <c r="Z165" s="380"/>
      <c r="AA165" s="426"/>
      <c r="AD165" s="49"/>
      <c r="AE165" s="49"/>
      <c r="AG165" s="376"/>
    </row>
    <row r="166" spans="1:33" ht="17.25" customHeight="1" x14ac:dyDescent="0.25">
      <c r="A166" s="49">
        <v>5</v>
      </c>
      <c r="B166" s="387" t="s">
        <v>52</v>
      </c>
      <c r="C166" s="380" t="s">
        <v>154</v>
      </c>
      <c r="D166" s="391" t="s">
        <v>74</v>
      </c>
      <c r="E166" s="419"/>
      <c r="F166" s="49">
        <v>5</v>
      </c>
      <c r="G166" s="387" t="s">
        <v>54</v>
      </c>
      <c r="H166" s="380" t="s">
        <v>154</v>
      </c>
      <c r="I166" s="387" t="s">
        <v>52</v>
      </c>
      <c r="J166" s="419"/>
      <c r="K166" s="49">
        <v>6</v>
      </c>
      <c r="L166" s="387" t="s">
        <v>70</v>
      </c>
      <c r="M166" s="380" t="s">
        <v>154</v>
      </c>
      <c r="N166" s="387" t="s">
        <v>77</v>
      </c>
      <c r="O166" s="419"/>
      <c r="T166" s="419"/>
      <c r="U166" s="421"/>
      <c r="X166" s="421"/>
      <c r="Z166" s="380"/>
      <c r="AA166" s="426"/>
      <c r="AD166" s="49"/>
      <c r="AE166" s="49"/>
      <c r="AG166" s="376"/>
    </row>
    <row r="167" spans="1:33" ht="17.25" customHeight="1" x14ac:dyDescent="0.25">
      <c r="A167" s="49">
        <v>6</v>
      </c>
      <c r="B167" s="387" t="s">
        <v>77</v>
      </c>
      <c r="C167" s="380" t="s">
        <v>154</v>
      </c>
      <c r="D167" s="386" t="s">
        <v>183</v>
      </c>
      <c r="E167" s="419"/>
      <c r="F167" s="49">
        <v>6</v>
      </c>
      <c r="G167" s="387" t="s">
        <v>66</v>
      </c>
      <c r="H167" s="380" t="s">
        <v>154</v>
      </c>
      <c r="I167" s="387" t="s">
        <v>201</v>
      </c>
      <c r="J167" s="419"/>
      <c r="K167" s="49">
        <v>7</v>
      </c>
      <c r="L167" s="387" t="s">
        <v>66</v>
      </c>
      <c r="M167" s="380" t="s">
        <v>154</v>
      </c>
      <c r="N167" s="387" t="s">
        <v>52</v>
      </c>
      <c r="O167" s="419"/>
      <c r="T167" s="419"/>
      <c r="U167" s="421"/>
      <c r="X167" s="421"/>
      <c r="Z167" s="380"/>
      <c r="AA167" s="426"/>
      <c r="AD167" s="49"/>
      <c r="AE167" s="49"/>
      <c r="AG167" s="376"/>
    </row>
    <row r="168" spans="1:33" ht="17.25" customHeight="1" x14ac:dyDescent="0.25">
      <c r="A168" s="49">
        <v>7</v>
      </c>
      <c r="B168" s="259" t="s">
        <v>517</v>
      </c>
      <c r="C168" s="380" t="s">
        <v>154</v>
      </c>
      <c r="D168" s="387" t="s">
        <v>66</v>
      </c>
      <c r="E168" s="419"/>
      <c r="F168" s="49">
        <v>7</v>
      </c>
      <c r="G168" s="387" t="s">
        <v>77</v>
      </c>
      <c r="H168" s="380" t="s">
        <v>154</v>
      </c>
      <c r="I168" s="387" t="s">
        <v>55</v>
      </c>
      <c r="J168" s="419"/>
      <c r="K168" s="49">
        <v>8</v>
      </c>
      <c r="L168" s="259" t="s">
        <v>216</v>
      </c>
      <c r="M168" s="380" t="s">
        <v>154</v>
      </c>
      <c r="N168" s="259" t="s">
        <v>517</v>
      </c>
      <c r="O168" s="419"/>
      <c r="Q168" s="421"/>
      <c r="T168" s="419"/>
      <c r="U168" s="421"/>
      <c r="X168" s="421"/>
      <c r="Z168" s="380"/>
      <c r="AA168" s="421"/>
      <c r="AD168" s="49"/>
      <c r="AE168" s="49"/>
      <c r="AG168" s="376"/>
    </row>
    <row r="169" spans="1:33" ht="17.25" customHeight="1" x14ac:dyDescent="0.25">
      <c r="A169" s="49">
        <v>8</v>
      </c>
      <c r="B169" s="387" t="s">
        <v>70</v>
      </c>
      <c r="C169" s="380" t="s">
        <v>154</v>
      </c>
      <c r="D169" s="259" t="s">
        <v>514</v>
      </c>
      <c r="E169" s="419"/>
      <c r="F169" s="49">
        <v>8</v>
      </c>
      <c r="G169" s="259" t="s">
        <v>64</v>
      </c>
      <c r="H169" s="380" t="s">
        <v>154</v>
      </c>
      <c r="I169" s="259" t="s">
        <v>216</v>
      </c>
      <c r="J169" s="419"/>
      <c r="K169" s="49">
        <v>9</v>
      </c>
      <c r="L169" s="259" t="s">
        <v>219</v>
      </c>
      <c r="M169" s="380" t="s">
        <v>154</v>
      </c>
      <c r="N169" s="259" t="s">
        <v>64</v>
      </c>
      <c r="O169" s="419"/>
      <c r="P169" s="429"/>
      <c r="Q169" s="383"/>
      <c r="R169" s="429"/>
      <c r="S169" s="383"/>
      <c r="T169" s="419"/>
      <c r="U169" s="421"/>
      <c r="X169" s="421"/>
      <c r="Z169" s="49"/>
      <c r="AA169" s="421"/>
      <c r="AD169" s="49"/>
      <c r="AE169" s="49"/>
      <c r="AG169" s="376"/>
    </row>
    <row r="170" spans="1:33" ht="17.25" customHeight="1" x14ac:dyDescent="0.25">
      <c r="A170" s="49">
        <v>9</v>
      </c>
      <c r="B170" s="393" t="s">
        <v>190</v>
      </c>
      <c r="C170" s="380" t="s">
        <v>154</v>
      </c>
      <c r="D170" s="393" t="s">
        <v>85</v>
      </c>
      <c r="E170" s="419"/>
      <c r="F170" s="49">
        <v>9</v>
      </c>
      <c r="G170" s="259" t="s">
        <v>531</v>
      </c>
      <c r="H170" s="380" t="s">
        <v>154</v>
      </c>
      <c r="I170" s="259" t="s">
        <v>517</v>
      </c>
      <c r="J170" s="419"/>
      <c r="K170" s="49">
        <v>10</v>
      </c>
      <c r="L170" s="259" t="s">
        <v>531</v>
      </c>
      <c r="M170" s="380" t="s">
        <v>154</v>
      </c>
      <c r="N170" s="259" t="s">
        <v>218</v>
      </c>
      <c r="O170" s="419"/>
      <c r="P170" s="429"/>
      <c r="Q170" s="383"/>
      <c r="R170" s="429"/>
      <c r="S170" s="383"/>
      <c r="T170" s="419"/>
      <c r="U170" s="421"/>
      <c r="X170" s="421"/>
      <c r="Z170" s="49"/>
      <c r="AA170" s="421"/>
      <c r="AD170" s="49"/>
      <c r="AE170" s="49"/>
      <c r="AG170" s="376"/>
    </row>
    <row r="171" spans="1:33" ht="17.25" customHeight="1" x14ac:dyDescent="0.25">
      <c r="A171" s="49">
        <v>10</v>
      </c>
      <c r="B171" s="393" t="s">
        <v>59</v>
      </c>
      <c r="C171" s="380" t="s">
        <v>154</v>
      </c>
      <c r="D171" s="393" t="s">
        <v>539</v>
      </c>
      <c r="E171" s="419"/>
      <c r="F171" s="49">
        <v>10</v>
      </c>
      <c r="G171" s="259" t="s">
        <v>218</v>
      </c>
      <c r="H171" s="380" t="s">
        <v>154</v>
      </c>
      <c r="I171" s="259" t="s">
        <v>219</v>
      </c>
      <c r="J171" s="419"/>
      <c r="K171" s="49">
        <v>11</v>
      </c>
      <c r="L171" s="259" t="s">
        <v>514</v>
      </c>
      <c r="M171" s="380" t="s">
        <v>154</v>
      </c>
      <c r="N171" s="259" t="s">
        <v>76</v>
      </c>
      <c r="O171" s="419"/>
      <c r="P171" s="429"/>
      <c r="T171" s="419"/>
      <c r="AD171" s="49"/>
      <c r="AE171" s="49"/>
      <c r="AG171" s="376"/>
    </row>
    <row r="172" spans="1:33" ht="17.25" customHeight="1" x14ac:dyDescent="0.25">
      <c r="A172" s="49">
        <v>11</v>
      </c>
      <c r="B172" s="393" t="s">
        <v>81</v>
      </c>
      <c r="C172" s="380" t="s">
        <v>154</v>
      </c>
      <c r="D172" s="393" t="s">
        <v>207</v>
      </c>
      <c r="E172" s="419"/>
      <c r="F172" s="49">
        <v>11</v>
      </c>
      <c r="G172" s="259" t="s">
        <v>184</v>
      </c>
      <c r="H172" s="380" t="s">
        <v>154</v>
      </c>
      <c r="I172" s="259" t="s">
        <v>514</v>
      </c>
      <c r="J172" s="419"/>
      <c r="K172" s="49">
        <v>12</v>
      </c>
      <c r="L172" s="259" t="s">
        <v>184</v>
      </c>
      <c r="M172" s="380" t="s">
        <v>154</v>
      </c>
      <c r="N172" s="259" t="s">
        <v>189</v>
      </c>
      <c r="O172" s="419"/>
      <c r="P172" s="429"/>
      <c r="T172" s="419"/>
      <c r="AD172" s="49"/>
      <c r="AE172" s="49"/>
      <c r="AG172" s="376"/>
    </row>
    <row r="173" spans="1:33" ht="17.25" customHeight="1" x14ac:dyDescent="0.25">
      <c r="A173" s="49">
        <v>12</v>
      </c>
      <c r="B173" s="393" t="s">
        <v>61</v>
      </c>
      <c r="C173" s="380" t="s">
        <v>154</v>
      </c>
      <c r="D173" s="393" t="s">
        <v>537</v>
      </c>
      <c r="E173" s="419"/>
      <c r="F173" s="49">
        <v>12</v>
      </c>
      <c r="G173" s="259" t="s">
        <v>189</v>
      </c>
      <c r="H173" s="380" t="s">
        <v>154</v>
      </c>
      <c r="I173" s="259" t="s">
        <v>534</v>
      </c>
      <c r="J173" s="419"/>
      <c r="K173" s="49">
        <v>13</v>
      </c>
      <c r="L173" s="259" t="s">
        <v>217</v>
      </c>
      <c r="M173" s="380" t="s">
        <v>154</v>
      </c>
      <c r="N173" s="259" t="s">
        <v>534</v>
      </c>
      <c r="O173" s="419"/>
      <c r="P173" s="429"/>
      <c r="T173" s="419"/>
      <c r="AD173" s="49"/>
      <c r="AE173" s="49"/>
      <c r="AG173" s="376"/>
    </row>
    <row r="174" spans="1:33" ht="17.25" customHeight="1" x14ac:dyDescent="0.25">
      <c r="A174" s="49">
        <v>13</v>
      </c>
      <c r="B174" s="393" t="s">
        <v>545</v>
      </c>
      <c r="C174" s="380" t="s">
        <v>154</v>
      </c>
      <c r="D174" s="393" t="s">
        <v>540</v>
      </c>
      <c r="E174" s="419"/>
      <c r="F174" s="49">
        <v>13</v>
      </c>
      <c r="G174" s="381" t="s">
        <v>544</v>
      </c>
      <c r="H174" s="380" t="s">
        <v>154</v>
      </c>
      <c r="I174" s="381" t="s">
        <v>188</v>
      </c>
      <c r="J174" s="419"/>
      <c r="K174" s="49">
        <v>14</v>
      </c>
      <c r="L174" s="381" t="s">
        <v>188</v>
      </c>
      <c r="M174" s="380" t="s">
        <v>154</v>
      </c>
      <c r="N174" s="381" t="s">
        <v>541</v>
      </c>
      <c r="O174" s="419"/>
      <c r="P174" s="429"/>
      <c r="T174" s="419"/>
      <c r="AD174" s="49"/>
      <c r="AE174" s="49"/>
      <c r="AG174" s="376"/>
    </row>
    <row r="175" spans="1:33" ht="17.25" customHeight="1" x14ac:dyDescent="0.25">
      <c r="A175" s="49">
        <v>14</v>
      </c>
      <c r="B175" s="393" t="s">
        <v>181</v>
      </c>
      <c r="C175" s="380" t="s">
        <v>154</v>
      </c>
      <c r="D175" s="393" t="s">
        <v>178</v>
      </c>
      <c r="E175" s="419"/>
      <c r="F175" s="49">
        <v>14</v>
      </c>
      <c r="G175" s="381" t="s">
        <v>541</v>
      </c>
      <c r="H175" s="380" t="s">
        <v>154</v>
      </c>
      <c r="I175" s="381" t="s">
        <v>186</v>
      </c>
      <c r="J175" s="419"/>
      <c r="K175" s="49">
        <v>15</v>
      </c>
      <c r="L175" s="381" t="s">
        <v>203</v>
      </c>
      <c r="M175" s="380" t="s">
        <v>154</v>
      </c>
      <c r="N175" s="381" t="s">
        <v>186</v>
      </c>
      <c r="O175" s="419"/>
      <c r="P175" s="429"/>
      <c r="T175" s="419"/>
      <c r="AD175" s="49"/>
      <c r="AE175" s="49"/>
      <c r="AG175" s="376"/>
    </row>
    <row r="176" spans="1:33" ht="17.25" customHeight="1" x14ac:dyDescent="0.25">
      <c r="A176" s="49">
        <v>15</v>
      </c>
      <c r="B176" s="386" t="s">
        <v>180</v>
      </c>
      <c r="C176" s="380" t="s">
        <v>154</v>
      </c>
      <c r="D176" s="386" t="s">
        <v>528</v>
      </c>
      <c r="E176" s="419"/>
      <c r="F176" s="49">
        <v>15</v>
      </c>
      <c r="G176" s="381" t="s">
        <v>542</v>
      </c>
      <c r="H176" s="380" t="s">
        <v>154</v>
      </c>
      <c r="I176" s="381" t="s">
        <v>197</v>
      </c>
      <c r="J176" s="419"/>
      <c r="K176" s="49">
        <v>16</v>
      </c>
      <c r="L176" s="381" t="s">
        <v>198</v>
      </c>
      <c r="M176" s="380" t="s">
        <v>154</v>
      </c>
      <c r="N176" s="381" t="s">
        <v>542</v>
      </c>
      <c r="O176" s="419"/>
      <c r="P176" s="429"/>
      <c r="Q176" s="383"/>
      <c r="R176" s="429"/>
      <c r="S176" s="383"/>
      <c r="T176" s="419"/>
      <c r="AD176" s="49"/>
      <c r="AE176" s="49"/>
      <c r="AG176" s="376"/>
    </row>
    <row r="177" spans="1:33" ht="17.25" customHeight="1" x14ac:dyDescent="0.25">
      <c r="A177" s="49">
        <v>16</v>
      </c>
      <c r="B177" s="386" t="s">
        <v>185</v>
      </c>
      <c r="C177" s="380" t="s">
        <v>154</v>
      </c>
      <c r="D177" s="386" t="s">
        <v>58</v>
      </c>
      <c r="E177" s="419"/>
      <c r="F177" s="49">
        <v>16</v>
      </c>
      <c r="G177" s="381" t="s">
        <v>203</v>
      </c>
      <c r="H177" s="380" t="s">
        <v>154</v>
      </c>
      <c r="I177" s="381" t="s">
        <v>198</v>
      </c>
      <c r="J177" s="419"/>
      <c r="K177" s="49">
        <v>17</v>
      </c>
      <c r="L177" s="381" t="s">
        <v>544</v>
      </c>
      <c r="M177" s="380" t="s">
        <v>154</v>
      </c>
      <c r="N177" s="381" t="s">
        <v>197</v>
      </c>
      <c r="O177" s="419"/>
      <c r="P177" s="429"/>
      <c r="Q177" s="383"/>
      <c r="R177" s="429"/>
      <c r="S177" s="383"/>
      <c r="T177" s="419"/>
      <c r="AD177" s="49"/>
      <c r="AE177" s="49"/>
      <c r="AG177" s="376"/>
    </row>
    <row r="178" spans="1:33" ht="17.25" customHeight="1" x14ac:dyDescent="0.25">
      <c r="A178" s="49">
        <v>17</v>
      </c>
      <c r="B178" s="386" t="s">
        <v>56</v>
      </c>
      <c r="C178" s="380" t="s">
        <v>154</v>
      </c>
      <c r="D178" s="386" t="s">
        <v>82</v>
      </c>
      <c r="E178" s="419"/>
      <c r="F178" s="49">
        <v>17</v>
      </c>
      <c r="G178" s="381" t="s">
        <v>182</v>
      </c>
      <c r="H178" s="380" t="s">
        <v>154</v>
      </c>
      <c r="I178" s="381" t="s">
        <v>57</v>
      </c>
      <c r="J178" s="419"/>
      <c r="K178" s="49">
        <v>18</v>
      </c>
      <c r="L178" s="381" t="s">
        <v>83</v>
      </c>
      <c r="M178" s="380" t="s">
        <v>154</v>
      </c>
      <c r="N178" s="381" t="s">
        <v>200</v>
      </c>
      <c r="O178" s="419"/>
      <c r="P178" s="429"/>
      <c r="T178" s="419"/>
      <c r="AD178" s="49"/>
      <c r="AE178" s="49"/>
      <c r="AG178" s="376"/>
    </row>
    <row r="179" spans="1:33" ht="17.25" customHeight="1" x14ac:dyDescent="0.25">
      <c r="A179" s="49">
        <v>18</v>
      </c>
      <c r="B179" s="386" t="s">
        <v>525</v>
      </c>
      <c r="C179" s="380" t="s">
        <v>154</v>
      </c>
      <c r="D179" s="386" t="s">
        <v>204</v>
      </c>
      <c r="E179" s="419"/>
      <c r="F179" s="49">
        <v>18</v>
      </c>
      <c r="G179" s="381" t="s">
        <v>199</v>
      </c>
      <c r="H179" s="380" t="s">
        <v>154</v>
      </c>
      <c r="I179" s="381" t="s">
        <v>553</v>
      </c>
      <c r="J179" s="419"/>
      <c r="K179" s="49">
        <v>19</v>
      </c>
      <c r="L179" s="381" t="s">
        <v>182</v>
      </c>
      <c r="M179" s="380" t="s">
        <v>154</v>
      </c>
      <c r="N179" s="381" t="s">
        <v>553</v>
      </c>
      <c r="O179" s="419"/>
      <c r="P179" s="429"/>
      <c r="T179" s="419"/>
      <c r="AD179" s="49"/>
      <c r="AE179" s="49"/>
      <c r="AG179" s="376"/>
    </row>
    <row r="180" spans="1:33" ht="17.25" customHeight="1" x14ac:dyDescent="0.25">
      <c r="A180" s="49">
        <v>19</v>
      </c>
      <c r="B180" s="386" t="s">
        <v>63</v>
      </c>
      <c r="C180" s="380" t="s">
        <v>154</v>
      </c>
      <c r="D180" s="386" t="s">
        <v>60</v>
      </c>
      <c r="E180" s="419"/>
      <c r="F180" s="49">
        <v>19</v>
      </c>
      <c r="G180" s="381" t="s">
        <v>69</v>
      </c>
      <c r="H180" s="380" t="s">
        <v>154</v>
      </c>
      <c r="I180" s="381" t="s">
        <v>200</v>
      </c>
      <c r="J180" s="419"/>
      <c r="K180" s="49">
        <v>20</v>
      </c>
      <c r="L180" s="381" t="s">
        <v>69</v>
      </c>
      <c r="M180" s="380" t="s">
        <v>154</v>
      </c>
      <c r="N180" s="381" t="s">
        <v>199</v>
      </c>
      <c r="O180" s="419"/>
      <c r="P180" s="429"/>
      <c r="T180" s="419"/>
      <c r="AD180" s="49"/>
      <c r="AE180" s="49"/>
      <c r="AG180" s="376"/>
    </row>
    <row r="181" spans="1:33" ht="17.25" customHeight="1" x14ac:dyDescent="0.25">
      <c r="A181" s="49">
        <v>20</v>
      </c>
      <c r="B181" s="259" t="s">
        <v>216</v>
      </c>
      <c r="C181" s="380" t="s">
        <v>154</v>
      </c>
      <c r="D181" s="259" t="s">
        <v>534</v>
      </c>
      <c r="E181" s="419"/>
      <c r="F181" s="49">
        <v>20</v>
      </c>
      <c r="G181" s="381" t="s">
        <v>83</v>
      </c>
      <c r="H181" s="380" t="s">
        <v>154</v>
      </c>
      <c r="I181" s="381" t="s">
        <v>65</v>
      </c>
      <c r="J181" s="419"/>
      <c r="K181" s="49">
        <v>21</v>
      </c>
      <c r="L181" s="381" t="s">
        <v>57</v>
      </c>
      <c r="M181" s="380" t="s">
        <v>154</v>
      </c>
      <c r="N181" s="381" t="s">
        <v>65</v>
      </c>
      <c r="O181" s="419"/>
      <c r="P181" s="429"/>
      <c r="T181" s="419"/>
      <c r="V181" s="49"/>
      <c r="W181" s="49"/>
      <c r="AD181" s="49"/>
      <c r="AE181" s="49"/>
      <c r="AG181" s="376"/>
    </row>
    <row r="182" spans="1:33" ht="17.25" customHeight="1" x14ac:dyDescent="0.25">
      <c r="A182" s="49">
        <v>21</v>
      </c>
      <c r="B182" s="259" t="s">
        <v>531</v>
      </c>
      <c r="C182" s="380" t="s">
        <v>154</v>
      </c>
      <c r="D182" s="259" t="s">
        <v>189</v>
      </c>
      <c r="E182" s="419"/>
      <c r="F182" s="49">
        <v>21</v>
      </c>
      <c r="G182" s="389" t="s">
        <v>563</v>
      </c>
      <c r="H182" s="390" t="s">
        <v>154</v>
      </c>
      <c r="I182" s="389" t="s">
        <v>206</v>
      </c>
      <c r="J182" s="419"/>
      <c r="K182" s="49">
        <v>22</v>
      </c>
      <c r="L182" s="389" t="s">
        <v>206</v>
      </c>
      <c r="M182" s="390" t="s">
        <v>154</v>
      </c>
      <c r="N182" s="389" t="s">
        <v>562</v>
      </c>
      <c r="O182" s="419"/>
      <c r="P182" s="429"/>
      <c r="T182" s="419"/>
      <c r="AD182" s="49"/>
      <c r="AE182" s="49"/>
      <c r="AG182" s="376"/>
    </row>
    <row r="183" spans="1:33" ht="17.25" customHeight="1" x14ac:dyDescent="0.25">
      <c r="A183" s="49">
        <v>22</v>
      </c>
      <c r="B183" s="259" t="s">
        <v>219</v>
      </c>
      <c r="C183" s="380" t="s">
        <v>154</v>
      </c>
      <c r="D183" s="259" t="s">
        <v>217</v>
      </c>
      <c r="E183" s="419"/>
      <c r="F183" s="49">
        <v>22</v>
      </c>
      <c r="G183" s="389" t="s">
        <v>562</v>
      </c>
      <c r="H183" s="390" t="s">
        <v>154</v>
      </c>
      <c r="I183" s="389" t="s">
        <v>558</v>
      </c>
      <c r="J183" s="419"/>
      <c r="K183" s="49">
        <v>23</v>
      </c>
      <c r="L183" s="389" t="s">
        <v>563</v>
      </c>
      <c r="M183" s="390" t="s">
        <v>154</v>
      </c>
      <c r="N183" s="389" t="s">
        <v>559</v>
      </c>
      <c r="O183" s="419"/>
      <c r="P183" s="429"/>
      <c r="T183" s="419"/>
      <c r="AD183" s="49"/>
      <c r="AE183" s="49"/>
      <c r="AG183" s="376"/>
    </row>
    <row r="184" spans="1:33" ht="17.25" customHeight="1" x14ac:dyDescent="0.25">
      <c r="A184" s="49">
        <v>23</v>
      </c>
      <c r="B184" s="259" t="s">
        <v>218</v>
      </c>
      <c r="C184" s="380" t="s">
        <v>154</v>
      </c>
      <c r="D184" s="259" t="s">
        <v>76</v>
      </c>
      <c r="E184" s="419"/>
      <c r="F184" s="49">
        <v>23</v>
      </c>
      <c r="G184" s="389" t="s">
        <v>565</v>
      </c>
      <c r="H184" s="390" t="s">
        <v>154</v>
      </c>
      <c r="I184" s="389" t="s">
        <v>175</v>
      </c>
      <c r="J184" s="419"/>
      <c r="K184" s="49">
        <v>24</v>
      </c>
      <c r="L184" s="389" t="s">
        <v>175</v>
      </c>
      <c r="M184" s="390" t="s">
        <v>154</v>
      </c>
      <c r="N184" s="389" t="s">
        <v>547</v>
      </c>
      <c r="O184" s="419"/>
      <c r="P184" s="429"/>
      <c r="T184" s="419"/>
      <c r="AD184" s="49"/>
      <c r="AE184" s="49"/>
      <c r="AG184" s="376"/>
    </row>
    <row r="185" spans="1:33" ht="17.25" customHeight="1" x14ac:dyDescent="0.25">
      <c r="A185" s="49">
        <v>24</v>
      </c>
      <c r="B185" s="259" t="s">
        <v>184</v>
      </c>
      <c r="C185" s="380" t="s">
        <v>154</v>
      </c>
      <c r="D185" s="259" t="s">
        <v>64</v>
      </c>
      <c r="E185" s="419"/>
      <c r="F185" s="49">
        <v>24</v>
      </c>
      <c r="G185" s="389" t="s">
        <v>510</v>
      </c>
      <c r="H185" s="390" t="s">
        <v>154</v>
      </c>
      <c r="I185" s="389" t="s">
        <v>547</v>
      </c>
      <c r="J185" s="419"/>
      <c r="K185" s="49">
        <v>25</v>
      </c>
      <c r="L185" s="389" t="s">
        <v>73</v>
      </c>
      <c r="M185" s="390" t="s">
        <v>154</v>
      </c>
      <c r="N185" s="389" t="s">
        <v>510</v>
      </c>
      <c r="O185" s="419"/>
      <c r="P185" s="429"/>
      <c r="T185" s="419"/>
      <c r="AD185" s="49"/>
      <c r="AE185" s="49"/>
      <c r="AG185" s="376"/>
    </row>
    <row r="186" spans="1:33" ht="17.25" customHeight="1" x14ac:dyDescent="0.25">
      <c r="A186" s="49">
        <v>25</v>
      </c>
      <c r="B186" s="381" t="s">
        <v>199</v>
      </c>
      <c r="C186" s="380" t="s">
        <v>154</v>
      </c>
      <c r="D186" s="381" t="s">
        <v>188</v>
      </c>
      <c r="E186" s="419"/>
      <c r="F186" s="49">
        <v>25</v>
      </c>
      <c r="G186" s="391" t="s">
        <v>187</v>
      </c>
      <c r="H186" s="380" t="s">
        <v>154</v>
      </c>
      <c r="I186" s="391" t="s">
        <v>573</v>
      </c>
      <c r="J186" s="419"/>
      <c r="K186" s="49">
        <v>26</v>
      </c>
      <c r="L186" s="391" t="s">
        <v>74</v>
      </c>
      <c r="M186" s="380" t="s">
        <v>154</v>
      </c>
      <c r="N186" s="391" t="s">
        <v>84</v>
      </c>
      <c r="O186" s="419"/>
      <c r="P186" s="429"/>
      <c r="T186" s="419"/>
      <c r="AD186" s="49"/>
      <c r="AE186" s="49"/>
      <c r="AG186" s="376"/>
    </row>
    <row r="187" spans="1:33" ht="17.25" customHeight="1" x14ac:dyDescent="0.25">
      <c r="A187" s="49">
        <v>26</v>
      </c>
      <c r="B187" s="381" t="s">
        <v>83</v>
      </c>
      <c r="C187" s="380" t="s">
        <v>154</v>
      </c>
      <c r="D187" s="381" t="s">
        <v>542</v>
      </c>
      <c r="E187" s="419"/>
      <c r="F187" s="49">
        <v>26</v>
      </c>
      <c r="G187" s="391" t="s">
        <v>79</v>
      </c>
      <c r="H187" s="380" t="s">
        <v>154</v>
      </c>
      <c r="I187" s="391" t="s">
        <v>571</v>
      </c>
      <c r="J187" s="419"/>
      <c r="K187" s="49">
        <v>27</v>
      </c>
      <c r="L187" s="391" t="s">
        <v>570</v>
      </c>
      <c r="M187" s="380" t="s">
        <v>154</v>
      </c>
      <c r="N187" s="391" t="s">
        <v>75</v>
      </c>
      <c r="O187" s="419"/>
      <c r="P187" s="429"/>
      <c r="T187" s="419"/>
      <c r="AD187" s="49"/>
      <c r="AE187" s="49"/>
      <c r="AG187" s="376"/>
    </row>
    <row r="188" spans="1:33" ht="17.25" customHeight="1" x14ac:dyDescent="0.25">
      <c r="A188" s="49">
        <v>27</v>
      </c>
      <c r="B188" s="381" t="s">
        <v>553</v>
      </c>
      <c r="C188" s="380" t="s">
        <v>154</v>
      </c>
      <c r="D188" s="381" t="s">
        <v>197</v>
      </c>
      <c r="E188" s="419"/>
      <c r="F188" s="49">
        <v>27</v>
      </c>
      <c r="G188" s="391" t="s">
        <v>570</v>
      </c>
      <c r="H188" s="380" t="s">
        <v>154</v>
      </c>
      <c r="I188" s="391" t="s">
        <v>74</v>
      </c>
      <c r="J188" s="419"/>
      <c r="K188" s="49">
        <v>28</v>
      </c>
      <c r="L188" s="391" t="s">
        <v>573</v>
      </c>
      <c r="M188" s="380" t="s">
        <v>154</v>
      </c>
      <c r="N188" s="391" t="s">
        <v>571</v>
      </c>
      <c r="O188" s="419"/>
      <c r="P188" s="429"/>
      <c r="T188" s="419"/>
      <c r="AD188" s="49"/>
      <c r="AE188" s="49"/>
      <c r="AG188" s="376"/>
    </row>
    <row r="189" spans="1:33" ht="17.25" customHeight="1" x14ac:dyDescent="0.25">
      <c r="A189" s="49">
        <v>28</v>
      </c>
      <c r="B189" s="381" t="s">
        <v>541</v>
      </c>
      <c r="C189" s="380" t="s">
        <v>154</v>
      </c>
      <c r="D189" s="381" t="s">
        <v>200</v>
      </c>
      <c r="E189" s="419"/>
      <c r="F189" s="49">
        <v>28</v>
      </c>
      <c r="G189" s="383" t="s">
        <v>72</v>
      </c>
      <c r="H189" s="380" t="s">
        <v>154</v>
      </c>
      <c r="I189" s="383" t="s">
        <v>62</v>
      </c>
      <c r="J189" s="419"/>
      <c r="K189" s="49">
        <v>29</v>
      </c>
      <c r="L189" s="391" t="s">
        <v>524</v>
      </c>
      <c r="M189" s="380" t="s">
        <v>154</v>
      </c>
      <c r="N189" s="391" t="s">
        <v>79</v>
      </c>
      <c r="O189" s="419"/>
      <c r="P189" s="429"/>
      <c r="T189" s="419"/>
      <c r="AD189" s="49"/>
      <c r="AE189" s="49"/>
      <c r="AG189" s="376"/>
    </row>
    <row r="190" spans="1:33" ht="17.25" customHeight="1" x14ac:dyDescent="0.25">
      <c r="A190" s="49">
        <v>29</v>
      </c>
      <c r="B190" s="381" t="s">
        <v>198</v>
      </c>
      <c r="C190" s="380" t="s">
        <v>154</v>
      </c>
      <c r="D190" s="381" t="s">
        <v>57</v>
      </c>
      <c r="E190" s="419"/>
      <c r="F190" s="49">
        <v>29</v>
      </c>
      <c r="G190" s="383" t="s">
        <v>179</v>
      </c>
      <c r="H190" s="380" t="s">
        <v>154</v>
      </c>
      <c r="I190" s="383" t="s">
        <v>642</v>
      </c>
      <c r="J190" s="419"/>
      <c r="K190" s="49">
        <v>30</v>
      </c>
      <c r="L190" s="383" t="s">
        <v>62</v>
      </c>
      <c r="M190" s="380" t="s">
        <v>154</v>
      </c>
      <c r="N190" s="383" t="s">
        <v>179</v>
      </c>
      <c r="O190" s="419"/>
      <c r="P190" s="429"/>
      <c r="T190" s="419"/>
      <c r="AD190" s="49"/>
      <c r="AE190" s="49"/>
      <c r="AG190" s="376"/>
    </row>
    <row r="191" spans="1:33" ht="17.25" customHeight="1" x14ac:dyDescent="0.25">
      <c r="A191" s="49">
        <v>30</v>
      </c>
      <c r="B191" s="381" t="s">
        <v>69</v>
      </c>
      <c r="C191" s="380" t="s">
        <v>154</v>
      </c>
      <c r="D191" s="381" t="s">
        <v>544</v>
      </c>
      <c r="E191" s="419"/>
      <c r="F191" s="49">
        <v>30</v>
      </c>
      <c r="G191" s="383" t="s">
        <v>177</v>
      </c>
      <c r="H191" s="380" t="s">
        <v>154</v>
      </c>
      <c r="I191" s="383" t="s">
        <v>205</v>
      </c>
      <c r="J191" s="419"/>
      <c r="K191" s="49">
        <v>31</v>
      </c>
      <c r="L191" s="383" t="s">
        <v>72</v>
      </c>
      <c r="M191" s="380" t="s">
        <v>154</v>
      </c>
      <c r="N191" s="383" t="s">
        <v>71</v>
      </c>
      <c r="O191" s="419"/>
      <c r="P191" s="429"/>
      <c r="T191" s="419"/>
      <c r="AD191" s="49"/>
      <c r="AE191" s="49"/>
      <c r="AG191" s="376"/>
    </row>
    <row r="192" spans="1:33" ht="17.25" customHeight="1" x14ac:dyDescent="0.25">
      <c r="A192" s="49">
        <v>31</v>
      </c>
      <c r="B192" s="381" t="s">
        <v>182</v>
      </c>
      <c r="C192" s="380" t="s">
        <v>154</v>
      </c>
      <c r="D192" s="381" t="s">
        <v>186</v>
      </c>
      <c r="E192" s="419"/>
      <c r="F192" s="49">
        <v>31</v>
      </c>
      <c r="G192" s="383" t="s">
        <v>176</v>
      </c>
      <c r="H192" s="380" t="s">
        <v>154</v>
      </c>
      <c r="I192" s="383" t="s">
        <v>174</v>
      </c>
      <c r="J192" s="419"/>
      <c r="K192" s="49">
        <v>32</v>
      </c>
      <c r="L192" s="383" t="s">
        <v>205</v>
      </c>
      <c r="M192" s="380" t="s">
        <v>154</v>
      </c>
      <c r="N192" s="383" t="s">
        <v>174</v>
      </c>
      <c r="O192" s="419"/>
      <c r="P192" s="429"/>
      <c r="T192" s="419"/>
      <c r="AD192" s="49"/>
      <c r="AE192" s="49"/>
    </row>
    <row r="193" spans="1:31" ht="17.25" customHeight="1" x14ac:dyDescent="0.25">
      <c r="A193" s="49">
        <v>32</v>
      </c>
      <c r="B193" s="381" t="s">
        <v>203</v>
      </c>
      <c r="C193" s="380" t="s">
        <v>154</v>
      </c>
      <c r="D193" s="381" t="s">
        <v>65</v>
      </c>
      <c r="E193" s="419"/>
      <c r="F193" s="49">
        <v>32</v>
      </c>
      <c r="G193" s="393" t="s">
        <v>207</v>
      </c>
      <c r="H193" s="380" t="s">
        <v>154</v>
      </c>
      <c r="I193" s="393" t="s">
        <v>85</v>
      </c>
      <c r="J193" s="419"/>
      <c r="K193" s="49">
        <v>33</v>
      </c>
      <c r="L193" s="383" t="s">
        <v>215</v>
      </c>
      <c r="M193" s="380" t="s">
        <v>154</v>
      </c>
      <c r="N193" s="383" t="s">
        <v>176</v>
      </c>
      <c r="O193" s="419"/>
      <c r="P193" s="429"/>
      <c r="T193" s="419"/>
      <c r="AD193" s="49"/>
      <c r="AE193" s="49"/>
    </row>
    <row r="194" spans="1:31" ht="17.25" customHeight="1" x14ac:dyDescent="0.25">
      <c r="A194" s="49">
        <v>33</v>
      </c>
      <c r="B194" s="389" t="s">
        <v>206</v>
      </c>
      <c r="C194" s="390" t="s">
        <v>154</v>
      </c>
      <c r="D194" s="389" t="s">
        <v>73</v>
      </c>
      <c r="E194" s="419"/>
      <c r="F194" s="49">
        <v>33</v>
      </c>
      <c r="G194" s="393" t="s">
        <v>537</v>
      </c>
      <c r="H194" s="380" t="s">
        <v>154</v>
      </c>
      <c r="I194" s="393" t="s">
        <v>59</v>
      </c>
      <c r="J194" s="419"/>
      <c r="K194" s="49">
        <v>34</v>
      </c>
      <c r="L194" s="393" t="s">
        <v>59</v>
      </c>
      <c r="M194" s="380" t="s">
        <v>154</v>
      </c>
      <c r="N194" s="393" t="s">
        <v>85</v>
      </c>
      <c r="O194" s="419"/>
      <c r="P194" s="429"/>
      <c r="T194" s="419"/>
      <c r="AD194" s="49"/>
      <c r="AE194" s="49"/>
    </row>
    <row r="195" spans="1:31" ht="17.25" customHeight="1" x14ac:dyDescent="0.25">
      <c r="A195" s="49">
        <v>34</v>
      </c>
      <c r="B195" s="389" t="s">
        <v>563</v>
      </c>
      <c r="C195" s="390" t="s">
        <v>154</v>
      </c>
      <c r="D195" s="389" t="s">
        <v>565</v>
      </c>
      <c r="E195" s="419"/>
      <c r="F195" s="49">
        <v>34</v>
      </c>
      <c r="G195" s="393" t="s">
        <v>181</v>
      </c>
      <c r="H195" s="380" t="s">
        <v>154</v>
      </c>
      <c r="I195" s="393" t="s">
        <v>540</v>
      </c>
      <c r="J195" s="419"/>
      <c r="K195" s="49">
        <v>35</v>
      </c>
      <c r="L195" s="393" t="s">
        <v>540</v>
      </c>
      <c r="M195" s="380" t="s">
        <v>154</v>
      </c>
      <c r="N195" s="393" t="s">
        <v>537</v>
      </c>
      <c r="O195" s="419"/>
      <c r="P195" s="429"/>
      <c r="T195" s="419"/>
      <c r="AD195" s="49"/>
      <c r="AE195" s="49"/>
    </row>
    <row r="196" spans="1:31" ht="17.25" customHeight="1" x14ac:dyDescent="0.25">
      <c r="A196" s="49">
        <v>35</v>
      </c>
      <c r="B196" s="389" t="s">
        <v>562</v>
      </c>
      <c r="C196" s="390" t="s">
        <v>154</v>
      </c>
      <c r="D196" s="389" t="s">
        <v>510</v>
      </c>
      <c r="E196" s="419"/>
      <c r="F196" s="49">
        <v>35</v>
      </c>
      <c r="G196" s="393" t="s">
        <v>81</v>
      </c>
      <c r="H196" s="380" t="s">
        <v>154</v>
      </c>
      <c r="I196" s="393" t="s">
        <v>545</v>
      </c>
      <c r="J196" s="419"/>
      <c r="K196" s="49">
        <v>36</v>
      </c>
      <c r="L196" s="393" t="s">
        <v>207</v>
      </c>
      <c r="M196" s="380" t="s">
        <v>154</v>
      </c>
      <c r="N196" s="393" t="s">
        <v>181</v>
      </c>
      <c r="O196" s="419"/>
      <c r="P196" s="429"/>
      <c r="T196" s="419"/>
      <c r="AD196" s="49"/>
      <c r="AE196" s="49"/>
    </row>
    <row r="197" spans="1:31" ht="17.25" customHeight="1" x14ac:dyDescent="0.25">
      <c r="A197" s="49">
        <v>36</v>
      </c>
      <c r="B197" s="389" t="s">
        <v>558</v>
      </c>
      <c r="C197" s="390" t="s">
        <v>154</v>
      </c>
      <c r="D197" s="389" t="s">
        <v>175</v>
      </c>
      <c r="E197" s="419"/>
      <c r="F197" s="49">
        <v>36</v>
      </c>
      <c r="G197" s="393" t="s">
        <v>190</v>
      </c>
      <c r="H197" s="380" t="s">
        <v>154</v>
      </c>
      <c r="I197" s="393" t="s">
        <v>539</v>
      </c>
      <c r="J197" s="419"/>
      <c r="K197" s="49">
        <v>37</v>
      </c>
      <c r="L197" s="393" t="s">
        <v>545</v>
      </c>
      <c r="M197" s="380" t="s">
        <v>154</v>
      </c>
      <c r="N197" s="393" t="s">
        <v>190</v>
      </c>
      <c r="O197" s="419"/>
      <c r="P197" s="429"/>
      <c r="T197" s="419"/>
      <c r="AD197" s="49"/>
      <c r="AE197" s="49"/>
    </row>
    <row r="198" spans="1:31" ht="17.25" customHeight="1" x14ac:dyDescent="0.25">
      <c r="A198" s="49">
        <v>37</v>
      </c>
      <c r="B198" s="389" t="s">
        <v>559</v>
      </c>
      <c r="C198" s="390" t="s">
        <v>154</v>
      </c>
      <c r="D198" s="389" t="s">
        <v>547</v>
      </c>
      <c r="E198" s="419"/>
      <c r="F198" s="49">
        <v>37</v>
      </c>
      <c r="G198" s="393" t="s">
        <v>178</v>
      </c>
      <c r="H198" s="380" t="s">
        <v>154</v>
      </c>
      <c r="I198" s="393" t="s">
        <v>61</v>
      </c>
      <c r="J198" s="419"/>
      <c r="K198" s="49">
        <v>38</v>
      </c>
      <c r="L198" s="393" t="s">
        <v>178</v>
      </c>
      <c r="M198" s="380" t="s">
        <v>154</v>
      </c>
      <c r="N198" s="393" t="s">
        <v>81</v>
      </c>
      <c r="O198" s="419"/>
      <c r="P198" s="429"/>
      <c r="T198" s="419"/>
      <c r="AD198" s="49"/>
      <c r="AE198" s="49"/>
    </row>
    <row r="199" spans="1:31" ht="17.25" customHeight="1" x14ac:dyDescent="0.25">
      <c r="A199" s="49">
        <v>38</v>
      </c>
      <c r="B199" s="391" t="s">
        <v>571</v>
      </c>
      <c r="C199" s="380" t="s">
        <v>154</v>
      </c>
      <c r="D199" s="391" t="s">
        <v>80</v>
      </c>
      <c r="E199" s="419"/>
      <c r="F199" s="49">
        <v>38</v>
      </c>
      <c r="G199" s="386" t="s">
        <v>82</v>
      </c>
      <c r="H199" s="380" t="s">
        <v>154</v>
      </c>
      <c r="I199" s="386" t="s">
        <v>528</v>
      </c>
      <c r="J199" s="419"/>
      <c r="K199" s="49">
        <v>39</v>
      </c>
      <c r="L199" s="393" t="s">
        <v>61</v>
      </c>
      <c r="M199" s="380" t="s">
        <v>154</v>
      </c>
      <c r="N199" s="393" t="s">
        <v>539</v>
      </c>
      <c r="O199" s="419"/>
      <c r="P199" s="429"/>
      <c r="T199" s="419"/>
      <c r="AD199" s="49"/>
      <c r="AE199" s="49"/>
    </row>
    <row r="200" spans="1:31" ht="17.25" customHeight="1" x14ac:dyDescent="0.25">
      <c r="A200" s="49">
        <v>39</v>
      </c>
      <c r="B200" s="391" t="s">
        <v>524</v>
      </c>
      <c r="C200" s="380" t="s">
        <v>154</v>
      </c>
      <c r="D200" s="391" t="s">
        <v>570</v>
      </c>
      <c r="E200" s="419"/>
      <c r="F200" s="49">
        <v>39</v>
      </c>
      <c r="G200" s="386" t="s">
        <v>204</v>
      </c>
      <c r="H200" s="380" t="s">
        <v>154</v>
      </c>
      <c r="I200" s="386" t="s">
        <v>185</v>
      </c>
      <c r="J200" s="419"/>
      <c r="K200" s="49">
        <v>40</v>
      </c>
      <c r="L200" s="386" t="s">
        <v>185</v>
      </c>
      <c r="M200" s="380" t="s">
        <v>154</v>
      </c>
      <c r="N200" s="386" t="s">
        <v>528</v>
      </c>
      <c r="O200" s="419"/>
      <c r="P200" s="429"/>
      <c r="T200" s="419"/>
      <c r="AD200" s="49"/>
      <c r="AE200" s="49"/>
    </row>
    <row r="201" spans="1:31" ht="17.25" customHeight="1" x14ac:dyDescent="0.25">
      <c r="A201" s="49">
        <v>40</v>
      </c>
      <c r="B201" s="391" t="s">
        <v>573</v>
      </c>
      <c r="C201" s="380" t="s">
        <v>154</v>
      </c>
      <c r="D201" s="391" t="s">
        <v>84</v>
      </c>
      <c r="E201" s="419"/>
      <c r="F201" s="49">
        <v>40</v>
      </c>
      <c r="G201" s="386" t="s">
        <v>513</v>
      </c>
      <c r="H201" s="380" t="s">
        <v>154</v>
      </c>
      <c r="I201" s="386" t="s">
        <v>60</v>
      </c>
      <c r="J201" s="419"/>
      <c r="K201" s="49">
        <v>41</v>
      </c>
      <c r="L201" s="386" t="s">
        <v>60</v>
      </c>
      <c r="M201" s="380" t="s">
        <v>154</v>
      </c>
      <c r="N201" s="386" t="s">
        <v>204</v>
      </c>
      <c r="O201" s="419"/>
      <c r="P201" s="429"/>
      <c r="T201" s="419"/>
      <c r="AD201" s="49"/>
      <c r="AE201" s="49"/>
    </row>
    <row r="202" spans="1:31" ht="17.25" customHeight="1" x14ac:dyDescent="0.25">
      <c r="A202" s="49">
        <v>41</v>
      </c>
      <c r="B202" s="391" t="s">
        <v>75</v>
      </c>
      <c r="C202" s="380" t="s">
        <v>154</v>
      </c>
      <c r="D202" s="391" t="s">
        <v>79</v>
      </c>
      <c r="E202" s="419"/>
      <c r="F202" s="49">
        <v>41</v>
      </c>
      <c r="G202" s="386" t="s">
        <v>56</v>
      </c>
      <c r="H202" s="380" t="s">
        <v>154</v>
      </c>
      <c r="I202" s="386" t="s">
        <v>63</v>
      </c>
      <c r="J202" s="419"/>
      <c r="K202" s="49">
        <v>42</v>
      </c>
      <c r="L202" s="386" t="s">
        <v>82</v>
      </c>
      <c r="M202" s="380" t="s">
        <v>154</v>
      </c>
      <c r="N202" s="386" t="s">
        <v>513</v>
      </c>
      <c r="O202" s="419"/>
      <c r="P202" s="429"/>
      <c r="T202" s="419"/>
      <c r="AD202" s="49"/>
      <c r="AE202" s="49"/>
    </row>
    <row r="203" spans="1:31" ht="17.25" customHeight="1" x14ac:dyDescent="0.25">
      <c r="A203" s="49">
        <v>42</v>
      </c>
      <c r="B203" s="383" t="s">
        <v>72</v>
      </c>
      <c r="C203" s="380" t="s">
        <v>154</v>
      </c>
      <c r="D203" s="383" t="s">
        <v>177</v>
      </c>
      <c r="E203" s="419"/>
      <c r="F203" s="49">
        <v>42</v>
      </c>
      <c r="G203" s="386" t="s">
        <v>183</v>
      </c>
      <c r="H203" s="380" t="s">
        <v>154</v>
      </c>
      <c r="I203" s="386" t="s">
        <v>525</v>
      </c>
      <c r="J203" s="419"/>
      <c r="K203" s="49">
        <v>43</v>
      </c>
      <c r="L203" s="386" t="s">
        <v>63</v>
      </c>
      <c r="M203" s="380" t="s">
        <v>154</v>
      </c>
      <c r="N203" s="386" t="s">
        <v>180</v>
      </c>
      <c r="O203" s="419"/>
      <c r="P203" s="429"/>
      <c r="T203" s="419"/>
      <c r="AD203" s="49"/>
      <c r="AE203" s="49"/>
    </row>
    <row r="204" spans="1:31" ht="17.25" customHeight="1" x14ac:dyDescent="0.25">
      <c r="A204" s="49">
        <v>43</v>
      </c>
      <c r="B204" s="383" t="s">
        <v>179</v>
      </c>
      <c r="C204" s="380" t="s">
        <v>154</v>
      </c>
      <c r="D204" s="383" t="s">
        <v>176</v>
      </c>
      <c r="E204" s="419"/>
      <c r="F204" s="49"/>
      <c r="G204" s="383"/>
      <c r="H204" s="429"/>
      <c r="I204" s="383"/>
      <c r="J204" s="419"/>
      <c r="K204" s="49">
        <v>44</v>
      </c>
      <c r="L204" s="386" t="s">
        <v>183</v>
      </c>
      <c r="M204" s="380" t="s">
        <v>154</v>
      </c>
      <c r="N204" s="386" t="s">
        <v>56</v>
      </c>
      <c r="O204" s="419"/>
      <c r="P204" s="429"/>
      <c r="T204" s="419"/>
      <c r="AD204" s="49"/>
      <c r="AE204" s="49"/>
    </row>
    <row r="205" spans="1:31" ht="17.25" customHeight="1" x14ac:dyDescent="0.25">
      <c r="A205" s="49">
        <v>44</v>
      </c>
      <c r="B205" s="383" t="s">
        <v>642</v>
      </c>
      <c r="C205" s="380" t="s">
        <v>154</v>
      </c>
      <c r="D205" s="383" t="s">
        <v>205</v>
      </c>
      <c r="E205" s="419"/>
      <c r="F205" s="49"/>
      <c r="G205" s="376" t="s">
        <v>579</v>
      </c>
      <c r="J205" s="419"/>
      <c r="K205" s="49">
        <v>45</v>
      </c>
      <c r="L205" s="386" t="s">
        <v>525</v>
      </c>
      <c r="M205" s="380" t="s">
        <v>154</v>
      </c>
      <c r="N205" s="386" t="s">
        <v>58</v>
      </c>
      <c r="O205" s="419"/>
      <c r="P205" s="429"/>
      <c r="T205" s="419"/>
      <c r="AD205" s="49"/>
      <c r="AE205" s="49"/>
    </row>
    <row r="206" spans="1:31" ht="17.25" customHeight="1" x14ac:dyDescent="0.25">
      <c r="A206" s="49">
        <v>45</v>
      </c>
      <c r="B206" s="383" t="s">
        <v>71</v>
      </c>
      <c r="C206" s="380" t="s">
        <v>154</v>
      </c>
      <c r="D206" s="383" t="s">
        <v>174</v>
      </c>
      <c r="E206" s="419"/>
      <c r="F206" s="49"/>
      <c r="G206" s="259" t="s">
        <v>217</v>
      </c>
      <c r="I206" s="259" t="s">
        <v>76</v>
      </c>
      <c r="J206" s="419"/>
      <c r="K206" s="49"/>
      <c r="L206" s="404"/>
      <c r="M206" s="429"/>
      <c r="N206" s="404"/>
      <c r="O206" s="419"/>
      <c r="P206" s="429"/>
      <c r="T206" s="419"/>
      <c r="AD206" s="49"/>
      <c r="AE206" s="49"/>
    </row>
    <row r="207" spans="1:31" ht="17.25" customHeight="1" x14ac:dyDescent="0.25">
      <c r="A207" s="49"/>
      <c r="E207" s="419"/>
      <c r="F207" s="49"/>
      <c r="G207" s="391" t="s">
        <v>84</v>
      </c>
      <c r="H207" s="429"/>
      <c r="I207" s="391" t="s">
        <v>80</v>
      </c>
      <c r="J207" s="419"/>
      <c r="K207" s="404"/>
      <c r="O207" s="419"/>
      <c r="P207" s="429"/>
      <c r="T207" s="419"/>
      <c r="AD207" s="49"/>
      <c r="AE207" s="49"/>
    </row>
    <row r="208" spans="1:31" ht="17.25" customHeight="1" x14ac:dyDescent="0.25">
      <c r="E208" s="419"/>
      <c r="F208" s="429"/>
      <c r="G208" s="386" t="s">
        <v>58</v>
      </c>
      <c r="I208" s="386" t="s">
        <v>180</v>
      </c>
      <c r="J208" s="419"/>
      <c r="K208" s="404"/>
      <c r="L208" s="404"/>
      <c r="M208" s="429"/>
      <c r="N208" s="404"/>
      <c r="O208" s="419"/>
      <c r="P208" s="429"/>
      <c r="T208" s="419"/>
      <c r="AD208" s="49"/>
      <c r="AE208" s="49"/>
    </row>
    <row r="209" spans="1:31" ht="17.25" customHeight="1" x14ac:dyDescent="0.25">
      <c r="B209" s="387"/>
      <c r="C209" s="380"/>
      <c r="D209" s="387"/>
      <c r="E209" s="419"/>
      <c r="F209" s="429"/>
      <c r="J209" s="419"/>
      <c r="K209" s="404"/>
      <c r="L209" s="404"/>
      <c r="M209" s="429"/>
      <c r="N209" s="404"/>
      <c r="O209" s="419"/>
      <c r="P209" s="429"/>
      <c r="T209" s="419"/>
      <c r="AD209" s="49"/>
      <c r="AE209" s="49"/>
    </row>
    <row r="210" spans="1:31" ht="17.25" customHeight="1" x14ac:dyDescent="0.25">
      <c r="E210" s="404"/>
      <c r="J210" s="404"/>
      <c r="K210" s="404"/>
      <c r="L210" s="404"/>
      <c r="M210" s="404"/>
      <c r="N210" s="404"/>
      <c r="O210" s="404"/>
      <c r="P210" s="404"/>
      <c r="Q210" s="404"/>
      <c r="R210" s="404"/>
      <c r="S210" s="404"/>
      <c r="T210" s="404"/>
      <c r="AD210" s="49"/>
      <c r="AE210" s="49"/>
    </row>
    <row r="211" spans="1:31" ht="17.25" customHeight="1" x14ac:dyDescent="0.25">
      <c r="E211" s="404"/>
      <c r="J211" s="404"/>
      <c r="K211" s="404"/>
      <c r="L211" s="404"/>
      <c r="M211" s="404"/>
      <c r="N211" s="404"/>
      <c r="O211" s="404"/>
      <c r="P211" s="404"/>
      <c r="Q211" s="404"/>
      <c r="R211" s="404"/>
      <c r="S211" s="404"/>
      <c r="T211" s="404"/>
      <c r="AD211" s="49"/>
      <c r="AE211" s="49"/>
    </row>
    <row r="212" spans="1:31" ht="17.25" customHeight="1" x14ac:dyDescent="0.25">
      <c r="A212" s="404"/>
      <c r="E212" s="404"/>
      <c r="F212" s="404"/>
      <c r="H212" s="404"/>
      <c r="I212" s="404"/>
      <c r="J212" s="404"/>
      <c r="K212" s="404"/>
      <c r="L212" s="404"/>
      <c r="M212" s="404"/>
      <c r="N212" s="404"/>
      <c r="O212" s="404"/>
      <c r="T212" s="404"/>
      <c r="AD212" s="49"/>
      <c r="AE212" s="49"/>
    </row>
    <row r="213" spans="1:31" ht="17.25" customHeight="1" x14ac:dyDescent="0.25">
      <c r="A213" s="404"/>
      <c r="E213" s="404"/>
      <c r="F213" s="404"/>
      <c r="G213" s="404"/>
      <c r="H213" s="404"/>
      <c r="I213" s="404"/>
      <c r="J213" s="404"/>
      <c r="K213" s="404"/>
      <c r="L213" s="404"/>
      <c r="M213" s="404"/>
      <c r="N213" s="404"/>
      <c r="O213" s="404"/>
      <c r="T213" s="404"/>
      <c r="AD213" s="49"/>
      <c r="AE213" s="49"/>
    </row>
    <row r="214" spans="1:31" ht="17.25" customHeight="1" x14ac:dyDescent="0.25">
      <c r="A214" s="404"/>
      <c r="E214" s="404"/>
      <c r="F214" s="404"/>
      <c r="G214" s="404"/>
      <c r="H214" s="404"/>
      <c r="I214" s="404"/>
      <c r="J214" s="404"/>
      <c r="K214" s="404"/>
      <c r="L214" s="404"/>
      <c r="M214" s="404"/>
      <c r="N214" s="404"/>
      <c r="O214" s="404"/>
      <c r="T214" s="404"/>
      <c r="AD214" s="49"/>
      <c r="AE214" s="49"/>
    </row>
    <row r="215" spans="1:31" ht="17.25" customHeight="1" x14ac:dyDescent="0.25">
      <c r="A215" s="404"/>
      <c r="B215" s="383"/>
      <c r="C215" s="429"/>
      <c r="D215" s="383"/>
      <c r="E215" s="404"/>
      <c r="F215" s="404"/>
      <c r="G215" s="404"/>
      <c r="H215" s="404"/>
      <c r="I215" s="404"/>
      <c r="K215" s="404"/>
      <c r="L215" s="404"/>
      <c r="M215" s="404"/>
      <c r="N215" s="404"/>
      <c r="AD215" s="49"/>
      <c r="AE215" s="49"/>
    </row>
    <row r="216" spans="1:31" ht="17.25" customHeight="1" x14ac:dyDescent="0.25">
      <c r="A216" s="404"/>
      <c r="B216" s="383"/>
      <c r="C216" s="429"/>
      <c r="D216" s="383"/>
      <c r="F216" s="404"/>
      <c r="G216" s="404"/>
      <c r="H216" s="404"/>
      <c r="I216" s="404"/>
      <c r="K216" s="404"/>
      <c r="L216" s="404"/>
      <c r="M216" s="404"/>
      <c r="N216" s="404"/>
      <c r="AD216" s="49"/>
      <c r="AE216" s="49"/>
    </row>
    <row r="217" spans="1:31" ht="17.25" customHeight="1" x14ac:dyDescent="0.25">
      <c r="A217" s="404"/>
      <c r="F217" s="404"/>
      <c r="G217" s="404"/>
      <c r="H217" s="404"/>
      <c r="I217" s="404"/>
      <c r="K217" s="404"/>
      <c r="L217" s="404"/>
      <c r="M217" s="404"/>
      <c r="N217" s="404"/>
      <c r="AD217" s="49"/>
      <c r="AE217" s="49"/>
    </row>
    <row r="218" spans="1:31" ht="17.25" customHeight="1" x14ac:dyDescent="0.25">
      <c r="A218" s="404"/>
      <c r="F218" s="404"/>
      <c r="G218" s="404"/>
      <c r="H218" s="404"/>
      <c r="I218" s="404"/>
      <c r="AD218" s="49"/>
      <c r="AE218" s="49"/>
    </row>
    <row r="219" spans="1:31" ht="17.25" customHeight="1" x14ac:dyDescent="0.25">
      <c r="A219" s="404"/>
      <c r="F219" s="404"/>
      <c r="G219" s="404"/>
      <c r="H219" s="404"/>
      <c r="I219" s="404"/>
      <c r="AD219" s="49"/>
      <c r="AE219" s="49"/>
    </row>
    <row r="220" spans="1:31" ht="17.25" customHeight="1" x14ac:dyDescent="0.25">
      <c r="A220" s="404"/>
      <c r="AD220" s="49"/>
      <c r="AE220" s="49"/>
    </row>
    <row r="221" spans="1:31" ht="17.25" customHeight="1" x14ac:dyDescent="0.25">
      <c r="A221" s="404"/>
      <c r="AD221" s="49"/>
      <c r="AE221" s="49"/>
    </row>
    <row r="222" spans="1:31" ht="17.25" customHeight="1" x14ac:dyDescent="0.25">
      <c r="A222" s="404"/>
      <c r="AD222" s="49"/>
      <c r="AE222" s="49"/>
    </row>
    <row r="223" spans="1:31" ht="17.25" customHeight="1" x14ac:dyDescent="0.25">
      <c r="B223" s="383"/>
      <c r="C223" s="429"/>
      <c r="D223" s="383"/>
      <c r="AD223" s="49"/>
      <c r="AE223" s="49"/>
    </row>
    <row r="224" spans="1:31" ht="17.25" customHeight="1" x14ac:dyDescent="0.25">
      <c r="B224" s="383"/>
      <c r="C224" s="429"/>
      <c r="D224" s="383"/>
      <c r="AD224" s="49"/>
      <c r="AE224" s="49"/>
    </row>
    <row r="225" spans="2:31" ht="17.25" customHeight="1" x14ac:dyDescent="0.25">
      <c r="B225" s="383"/>
      <c r="C225" s="429"/>
      <c r="D225" s="383"/>
      <c r="AD225" s="49"/>
      <c r="AE225" s="49"/>
    </row>
    <row r="226" spans="2:31" ht="17.25" customHeight="1" x14ac:dyDescent="0.25">
      <c r="B226" s="383"/>
      <c r="C226" s="429"/>
      <c r="D226" s="383"/>
      <c r="AD226" s="49"/>
      <c r="AE226" s="49"/>
    </row>
    <row r="227" spans="2:31" ht="17.25" customHeight="1" x14ac:dyDescent="0.25">
      <c r="B227" s="383"/>
      <c r="C227" s="429"/>
      <c r="D227" s="383"/>
      <c r="AD227" s="49"/>
      <c r="AE227" s="49"/>
    </row>
    <row r="228" spans="2:31" ht="17.25" customHeight="1" x14ac:dyDescent="0.25">
      <c r="B228" s="383"/>
      <c r="C228" s="429"/>
      <c r="D228" s="383"/>
      <c r="AD228" s="49"/>
      <c r="AE228" s="49"/>
    </row>
    <row r="229" spans="2:31" ht="17.25" customHeight="1" x14ac:dyDescent="0.25">
      <c r="B229" s="383"/>
      <c r="C229" s="404"/>
      <c r="D229" s="383"/>
      <c r="AD229" s="49"/>
      <c r="AE229" s="49"/>
    </row>
    <row r="230" spans="2:31" ht="17.25" customHeight="1" x14ac:dyDescent="0.25">
      <c r="B230" s="383"/>
      <c r="C230" s="429"/>
      <c r="D230" s="383"/>
      <c r="AD230" s="49"/>
      <c r="AE230" s="49"/>
    </row>
    <row r="231" spans="2:31" ht="17.25" customHeight="1" x14ac:dyDescent="0.25">
      <c r="B231" s="383"/>
      <c r="C231" s="429"/>
      <c r="D231" s="383"/>
      <c r="AD231" s="49"/>
      <c r="AE231" s="49"/>
    </row>
    <row r="232" spans="2:31" ht="17.25" customHeight="1" x14ac:dyDescent="0.25">
      <c r="B232" s="383"/>
      <c r="C232" s="429"/>
      <c r="D232" s="383"/>
      <c r="AD232" s="49"/>
      <c r="AE232" s="49"/>
    </row>
    <row r="233" spans="2:31" ht="17.25" customHeight="1" x14ac:dyDescent="0.25">
      <c r="AD233" s="49"/>
      <c r="AE233" s="49"/>
    </row>
    <row r="234" spans="2:31" ht="17.25" customHeight="1" x14ac:dyDescent="0.25">
      <c r="AD234" s="49"/>
      <c r="AE234" s="49"/>
    </row>
    <row r="235" spans="2:31" ht="17.25" customHeight="1" x14ac:dyDescent="0.25">
      <c r="AD235" s="49"/>
      <c r="AE235" s="49"/>
    </row>
    <row r="236" spans="2:31" ht="17.25" customHeight="1" x14ac:dyDescent="0.25">
      <c r="AD236" s="49"/>
      <c r="AE236" s="49"/>
    </row>
    <row r="237" spans="2:31" ht="17.25" customHeight="1" x14ac:dyDescent="0.25">
      <c r="AD237" s="49"/>
      <c r="AE237" s="49"/>
    </row>
    <row r="238" spans="2:31" ht="17.25" customHeight="1" x14ac:dyDescent="0.25">
      <c r="B238" s="383"/>
      <c r="C238" s="429"/>
      <c r="D238" s="383"/>
      <c r="AD238" s="49"/>
      <c r="AE238" s="49"/>
    </row>
    <row r="239" spans="2:31" ht="17.25" customHeight="1" x14ac:dyDescent="0.25">
      <c r="B239" s="429"/>
      <c r="C239" s="429"/>
      <c r="D239" s="429"/>
      <c r="AD239" s="49"/>
      <c r="AE239" s="49"/>
    </row>
    <row r="240" spans="2:31" ht="17.25" customHeight="1" x14ac:dyDescent="0.25">
      <c r="B240" s="429"/>
      <c r="C240" s="429"/>
      <c r="D240" s="429"/>
      <c r="AD240" s="49"/>
      <c r="AE240" s="49"/>
    </row>
    <row r="241" spans="2:31" ht="17.25" customHeight="1" x14ac:dyDescent="0.25">
      <c r="B241" s="429"/>
      <c r="C241" s="429"/>
      <c r="D241" s="429"/>
      <c r="AD241" s="49"/>
      <c r="AE241" s="49"/>
    </row>
    <row r="242" spans="2:31" ht="17.25" customHeight="1" x14ac:dyDescent="0.25">
      <c r="B242" s="383"/>
      <c r="C242" s="383"/>
      <c r="AD242" s="49"/>
      <c r="AE242" s="49"/>
    </row>
    <row r="243" spans="2:31" ht="17.25" customHeight="1" x14ac:dyDescent="0.25">
      <c r="B243" s="429"/>
      <c r="C243" s="429"/>
      <c r="D243" s="429"/>
      <c r="AD243" s="49"/>
      <c r="AE243" s="49"/>
    </row>
    <row r="244" spans="2:31" ht="17.25" customHeight="1" x14ac:dyDescent="0.25">
      <c r="B244" s="50"/>
      <c r="C244" s="50"/>
      <c r="D244" s="50"/>
      <c r="AD244" s="49"/>
      <c r="AE244" s="49"/>
    </row>
    <row r="245" spans="2:31" ht="17.25" customHeight="1" x14ac:dyDescent="0.25">
      <c r="AD245" s="49"/>
      <c r="AE245" s="49"/>
    </row>
    <row r="246" spans="2:31" ht="17.25" customHeight="1" x14ac:dyDescent="0.25">
      <c r="AD246" s="49"/>
      <c r="AE246" s="49"/>
    </row>
    <row r="247" spans="2:31" ht="17.25" customHeight="1" x14ac:dyDescent="0.25">
      <c r="AD247" s="49"/>
      <c r="AE247" s="49"/>
    </row>
    <row r="248" spans="2:31" ht="17.25" customHeight="1" x14ac:dyDescent="0.25">
      <c r="AD248" s="49"/>
      <c r="AE248" s="49"/>
    </row>
    <row r="249" spans="2:31" ht="17.25" customHeight="1" x14ac:dyDescent="0.25">
      <c r="AD249" s="49"/>
      <c r="AE249" s="49"/>
    </row>
    <row r="250" spans="2:31" ht="17.25" customHeight="1" x14ac:dyDescent="0.25">
      <c r="AD250" s="49"/>
      <c r="AE250" s="49"/>
    </row>
    <row r="251" spans="2:31" ht="17.25" customHeight="1" x14ac:dyDescent="0.25">
      <c r="AD251" s="49"/>
      <c r="AE251" s="49"/>
    </row>
    <row r="252" spans="2:31" ht="17.25" customHeight="1" x14ac:dyDescent="0.25">
      <c r="AD252" s="49"/>
      <c r="AE252" s="49"/>
    </row>
    <row r="253" spans="2:31" ht="17.25" customHeight="1" x14ac:dyDescent="0.25">
      <c r="AD253" s="49"/>
      <c r="AE253" s="49"/>
    </row>
    <row r="254" spans="2:31" ht="17.25" customHeight="1" x14ac:dyDescent="0.25">
      <c r="AD254" s="49"/>
      <c r="AE254" s="49"/>
    </row>
    <row r="255" spans="2:31" ht="17.25" customHeight="1" x14ac:dyDescent="0.25">
      <c r="AD255" s="49"/>
      <c r="AE255" s="49"/>
    </row>
    <row r="256" spans="2:31" ht="17.25" customHeight="1" x14ac:dyDescent="0.25">
      <c r="AD256" s="49"/>
      <c r="AE256" s="49"/>
    </row>
    <row r="257" spans="30:31" ht="17.25" customHeight="1" x14ac:dyDescent="0.25">
      <c r="AD257" s="49"/>
      <c r="AE257" s="49"/>
    </row>
    <row r="258" spans="30:31" ht="17.25" customHeight="1" x14ac:dyDescent="0.25">
      <c r="AD258" s="49"/>
      <c r="AE258" s="49"/>
    </row>
    <row r="259" spans="30:31" ht="17.25" customHeight="1" x14ac:dyDescent="0.25">
      <c r="AD259" s="49"/>
      <c r="AE259" s="49"/>
    </row>
    <row r="260" spans="30:31" ht="17.25" customHeight="1" x14ac:dyDescent="0.25">
      <c r="AD260" s="49"/>
      <c r="AE260" s="49"/>
    </row>
    <row r="261" spans="30:31" ht="17.25" customHeight="1" x14ac:dyDescent="0.25">
      <c r="AD261" s="49"/>
      <c r="AE261" s="49"/>
    </row>
    <row r="262" spans="30:31" ht="17.25" customHeight="1" x14ac:dyDescent="0.25">
      <c r="AD262" s="49"/>
      <c r="AE262" s="49"/>
    </row>
    <row r="263" spans="30:31" ht="17.25" customHeight="1" x14ac:dyDescent="0.25">
      <c r="AD263" s="49"/>
      <c r="AE263" s="49"/>
    </row>
    <row r="264" spans="30:31" ht="17.25" customHeight="1" x14ac:dyDescent="0.25">
      <c r="AD264" s="49"/>
      <c r="AE264" s="49"/>
    </row>
    <row r="265" spans="30:31" ht="17.25" customHeight="1" x14ac:dyDescent="0.25">
      <c r="AD265" s="49"/>
      <c r="AE265" s="49"/>
    </row>
    <row r="266" spans="30:31" ht="17.25" customHeight="1" x14ac:dyDescent="0.25">
      <c r="AD266" s="49"/>
      <c r="AE266" s="49"/>
    </row>
    <row r="267" spans="30:31" ht="17.25" customHeight="1" x14ac:dyDescent="0.25">
      <c r="AD267" s="49"/>
      <c r="AE267" s="49"/>
    </row>
    <row r="268" spans="30:31" ht="17.25" customHeight="1" x14ac:dyDescent="0.25">
      <c r="AD268" s="49"/>
      <c r="AE268" s="49"/>
    </row>
    <row r="269" spans="30:31" ht="17.25" customHeight="1" x14ac:dyDescent="0.25">
      <c r="AD269" s="49"/>
      <c r="AE269" s="49"/>
    </row>
    <row r="270" spans="30:31" ht="17.25" customHeight="1" x14ac:dyDescent="0.25">
      <c r="AD270" s="49"/>
      <c r="AE270" s="49"/>
    </row>
    <row r="271" spans="30:31" ht="17.25" customHeight="1" x14ac:dyDescent="0.25">
      <c r="AD271" s="49"/>
      <c r="AE271" s="49"/>
    </row>
    <row r="272" spans="30:31" ht="17.25" customHeight="1" x14ac:dyDescent="0.25">
      <c r="AD272" s="49"/>
      <c r="AE272" s="49"/>
    </row>
    <row r="273" spans="30:31" ht="17.25" customHeight="1" x14ac:dyDescent="0.25">
      <c r="AD273" s="49"/>
      <c r="AE273" s="49"/>
    </row>
    <row r="274" spans="30:31" ht="17.25" customHeight="1" x14ac:dyDescent="0.25">
      <c r="AD274" s="49"/>
      <c r="AE274" s="49"/>
    </row>
    <row r="275" spans="30:31" ht="17.25" customHeight="1" x14ac:dyDescent="0.25">
      <c r="AD275" s="49"/>
      <c r="AE275" s="49"/>
    </row>
    <row r="276" spans="30:31" ht="17.25" customHeight="1" x14ac:dyDescent="0.25">
      <c r="AD276" s="49"/>
      <c r="AE276" s="49"/>
    </row>
    <row r="277" spans="30:31" ht="17.25" customHeight="1" x14ac:dyDescent="0.25">
      <c r="AD277" s="49"/>
      <c r="AE277" s="49"/>
    </row>
    <row r="278" spans="30:31" ht="17.25" customHeight="1" x14ac:dyDescent="0.25">
      <c r="AD278" s="49"/>
      <c r="AE278" s="49"/>
    </row>
    <row r="279" spans="30:31" ht="17.25" customHeight="1" x14ac:dyDescent="0.25">
      <c r="AD279" s="49"/>
      <c r="AE279" s="49"/>
    </row>
    <row r="280" spans="30:31" ht="17.25" customHeight="1" x14ac:dyDescent="0.25">
      <c r="AD280" s="49"/>
      <c r="AE280" s="49"/>
    </row>
    <row r="281" spans="30:31" ht="17.25" customHeight="1" x14ac:dyDescent="0.25">
      <c r="AD281" s="49"/>
      <c r="AE281" s="49"/>
    </row>
    <row r="282" spans="30:31" ht="17.25" customHeight="1" x14ac:dyDescent="0.25">
      <c r="AD282" s="49"/>
      <c r="AE282" s="49"/>
    </row>
    <row r="283" spans="30:31" ht="17.25" customHeight="1" x14ac:dyDescent="0.25">
      <c r="AD283" s="49"/>
      <c r="AE283" s="49"/>
    </row>
    <row r="284" spans="30:31" ht="17.25" customHeight="1" x14ac:dyDescent="0.25">
      <c r="AD284" s="49"/>
      <c r="AE284" s="49"/>
    </row>
    <row r="285" spans="30:31" ht="17.25" customHeight="1" x14ac:dyDescent="0.25">
      <c r="AD285" s="49"/>
      <c r="AE285" s="49"/>
    </row>
    <row r="286" spans="30:31" ht="17.25" customHeight="1" x14ac:dyDescent="0.25">
      <c r="AD286" s="49"/>
      <c r="AE286" s="49"/>
    </row>
    <row r="287" spans="30:31" ht="17.25" customHeight="1" x14ac:dyDescent="0.25">
      <c r="AD287" s="49"/>
      <c r="AE287" s="49"/>
    </row>
    <row r="288" spans="30:31" ht="17.25" customHeight="1" x14ac:dyDescent="0.25">
      <c r="AD288" s="49"/>
      <c r="AE288" s="49"/>
    </row>
    <row r="289" spans="30:31" ht="17.25" customHeight="1" x14ac:dyDescent="0.25">
      <c r="AD289" s="49"/>
      <c r="AE289" s="49"/>
    </row>
    <row r="290" spans="30:31" ht="17.25" customHeight="1" x14ac:dyDescent="0.25">
      <c r="AD290" s="49"/>
      <c r="AE290" s="49"/>
    </row>
    <row r="291" spans="30:31" ht="17.25" customHeight="1" x14ac:dyDescent="0.25">
      <c r="AD291" s="49"/>
      <c r="AE291" s="49"/>
    </row>
    <row r="292" spans="30:31" ht="17.25" customHeight="1" x14ac:dyDescent="0.25">
      <c r="AD292" s="49"/>
      <c r="AE292" s="49"/>
    </row>
    <row r="293" spans="30:31" ht="17.25" customHeight="1" x14ac:dyDescent="0.25">
      <c r="AD293" s="49"/>
      <c r="AE293" s="49"/>
    </row>
    <row r="294" spans="30:31" ht="17.25" customHeight="1" x14ac:dyDescent="0.25">
      <c r="AD294" s="49"/>
      <c r="AE294" s="49"/>
    </row>
    <row r="295" spans="30:31" ht="17.25" customHeight="1" x14ac:dyDescent="0.25">
      <c r="AD295" s="49"/>
      <c r="AE295" s="49"/>
    </row>
    <row r="296" spans="30:31" ht="17.25" customHeight="1" x14ac:dyDescent="0.25">
      <c r="AD296" s="49"/>
      <c r="AE296" s="49"/>
    </row>
    <row r="297" spans="30:31" x14ac:dyDescent="0.25">
      <c r="AD297" s="49"/>
      <c r="AE297" s="49"/>
    </row>
    <row r="298" spans="30:31" x14ac:dyDescent="0.25">
      <c r="AD298" s="49"/>
      <c r="AE298" s="49"/>
    </row>
    <row r="299" spans="30:31" x14ac:dyDescent="0.25">
      <c r="AD299" s="49"/>
      <c r="AE299" s="49"/>
    </row>
    <row r="300" spans="30:31" x14ac:dyDescent="0.25">
      <c r="AD300" s="49"/>
      <c r="AE300" s="49"/>
    </row>
    <row r="301" spans="30:31" x14ac:dyDescent="0.25">
      <c r="AD301" s="49"/>
      <c r="AE301" s="49"/>
    </row>
    <row r="302" spans="30:31" x14ac:dyDescent="0.25">
      <c r="AD302" s="49"/>
      <c r="AE302" s="49"/>
    </row>
    <row r="303" spans="30:31" x14ac:dyDescent="0.25">
      <c r="AD303" s="49"/>
      <c r="AE303" s="49"/>
    </row>
    <row r="304" spans="30:31" x14ac:dyDescent="0.25">
      <c r="AD304" s="49"/>
      <c r="AE304" s="49"/>
    </row>
    <row r="305" spans="30:31" x14ac:dyDescent="0.25">
      <c r="AD305" s="49"/>
      <c r="AE305" s="49"/>
    </row>
    <row r="306" spans="30:31" x14ac:dyDescent="0.25">
      <c r="AD306" s="49"/>
      <c r="AE306" s="49"/>
    </row>
    <row r="307" spans="30:31" x14ac:dyDescent="0.25">
      <c r="AD307" s="49"/>
      <c r="AE307" s="49"/>
    </row>
    <row r="308" spans="30:31" x14ac:dyDescent="0.25">
      <c r="AD308" s="49"/>
      <c r="AE308" s="49"/>
    </row>
    <row r="309" spans="30:31" x14ac:dyDescent="0.25">
      <c r="AD309" s="49"/>
      <c r="AE309" s="49"/>
    </row>
    <row r="310" spans="30:31" x14ac:dyDescent="0.25">
      <c r="AD310" s="49"/>
      <c r="AE310" s="49"/>
    </row>
    <row r="311" spans="30:31" x14ac:dyDescent="0.25">
      <c r="AD311" s="49"/>
      <c r="AE311" s="49"/>
    </row>
    <row r="312" spans="30:31" x14ac:dyDescent="0.25">
      <c r="AD312" s="49"/>
      <c r="AE312" s="49"/>
    </row>
    <row r="313" spans="30:31" ht="17.25" customHeight="1" x14ac:dyDescent="0.25">
      <c r="AD313" s="49"/>
      <c r="AE313" s="49"/>
    </row>
    <row r="314" spans="30:31" ht="17.25" customHeight="1" x14ac:dyDescent="0.25">
      <c r="AD314" s="49"/>
      <c r="AE314" s="49"/>
    </row>
    <row r="315" spans="30:31" ht="17.25" customHeight="1" x14ac:dyDescent="0.25">
      <c r="AD315" s="49"/>
      <c r="AE315" s="49"/>
    </row>
    <row r="316" spans="30:31" ht="17.25" customHeight="1" x14ac:dyDescent="0.25">
      <c r="AD316" s="49"/>
      <c r="AE316" s="49"/>
    </row>
    <row r="317" spans="30:31" ht="17.25" customHeight="1" x14ac:dyDescent="0.25">
      <c r="AD317" s="49"/>
      <c r="AE317" s="49"/>
    </row>
    <row r="318" spans="30:31" ht="17.25" customHeight="1" x14ac:dyDescent="0.25">
      <c r="AD318" s="49"/>
      <c r="AE318" s="49"/>
    </row>
    <row r="319" spans="30:31" ht="17.25" customHeight="1" x14ac:dyDescent="0.25">
      <c r="AD319" s="49"/>
      <c r="AE319" s="49"/>
    </row>
    <row r="320" spans="30:31" ht="17.25" customHeight="1" x14ac:dyDescent="0.25">
      <c r="AD320" s="49"/>
      <c r="AE320" s="49"/>
    </row>
    <row r="321" spans="30:31" ht="17.25" customHeight="1" x14ac:dyDescent="0.25">
      <c r="AD321" s="49"/>
      <c r="AE321" s="49"/>
    </row>
    <row r="322" spans="30:31" ht="17.25" customHeight="1" x14ac:dyDescent="0.25">
      <c r="AD322" s="49"/>
      <c r="AE322" s="49"/>
    </row>
    <row r="323" spans="30:31" ht="17.25" customHeight="1" x14ac:dyDescent="0.25">
      <c r="AD323" s="49"/>
      <c r="AE323" s="49"/>
    </row>
    <row r="324" spans="30:31" ht="17.25" customHeight="1" x14ac:dyDescent="0.25">
      <c r="AD324" s="49"/>
      <c r="AE324" s="49"/>
    </row>
    <row r="325" spans="30:31" ht="17.25" customHeight="1" x14ac:dyDescent="0.25">
      <c r="AD325" s="49"/>
      <c r="AE325" s="49"/>
    </row>
    <row r="326" spans="30:31" ht="17.25" customHeight="1" x14ac:dyDescent="0.25">
      <c r="AD326" s="49"/>
      <c r="AE326" s="49"/>
    </row>
    <row r="327" spans="30:31" ht="17.25" customHeight="1" x14ac:dyDescent="0.25">
      <c r="AD327" s="49"/>
      <c r="AE327" s="49"/>
    </row>
    <row r="328" spans="30:31" ht="17.25" customHeight="1" x14ac:dyDescent="0.25">
      <c r="AD328" s="49"/>
      <c r="AE328" s="49"/>
    </row>
    <row r="329" spans="30:31" ht="17.25" customHeight="1" x14ac:dyDescent="0.25">
      <c r="AD329" s="49"/>
      <c r="AE329" s="49"/>
    </row>
    <row r="330" spans="30:31" ht="17.25" customHeight="1" x14ac:dyDescent="0.25">
      <c r="AD330" s="49"/>
      <c r="AE330" s="49"/>
    </row>
    <row r="331" spans="30:31" ht="17.25" customHeight="1" x14ac:dyDescent="0.25">
      <c r="AD331" s="49"/>
      <c r="AE331"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8857F-B527-4F7B-ADE4-35795065D9C1}">
  <dimension ref="A1:X101"/>
  <sheetViews>
    <sheetView topLeftCell="A31" zoomScale="70" zoomScaleNormal="70" workbookViewId="0">
      <selection activeCell="B33" sqref="B33"/>
    </sheetView>
  </sheetViews>
  <sheetFormatPr defaultColWidth="9.140625" defaultRowHeight="15" x14ac:dyDescent="0.25"/>
  <cols>
    <col min="1" max="1" width="6" style="175" customWidth="1"/>
    <col min="2" max="2" width="32" style="175" customWidth="1"/>
    <col min="3" max="3" width="14" style="175" customWidth="1"/>
    <col min="4" max="18" width="12.7109375" style="175" customWidth="1"/>
    <col min="19" max="19" width="2.42578125" style="175" customWidth="1"/>
    <col min="20" max="21" width="13.140625" style="175" customWidth="1"/>
    <col min="22" max="22" width="33.5703125" style="175" customWidth="1"/>
    <col min="23" max="23" width="9.140625" style="175"/>
    <col min="24" max="24" width="50.85546875" style="175" customWidth="1"/>
    <col min="25" max="27" width="9.140625" style="175"/>
    <col min="28" max="28" width="17.140625" style="175" customWidth="1"/>
    <col min="29" max="16384" width="9.140625" style="175"/>
  </cols>
  <sheetData>
    <row r="1" spans="1:24" ht="19.5" customHeight="1" x14ac:dyDescent="0.4">
      <c r="A1" s="174"/>
      <c r="D1" s="176"/>
      <c r="E1" s="176"/>
    </row>
    <row r="2" spans="1:24" ht="14.25" customHeight="1" x14ac:dyDescent="0.25">
      <c r="G2" s="177"/>
      <c r="H2" s="177"/>
      <c r="I2" s="177"/>
      <c r="J2" s="177"/>
      <c r="K2" s="177"/>
      <c r="L2" s="177"/>
      <c r="M2" s="177"/>
      <c r="N2" s="177"/>
      <c r="O2" s="177"/>
      <c r="P2" s="177"/>
      <c r="Q2" s="177"/>
      <c r="R2" s="177"/>
    </row>
    <row r="3" spans="1:24" ht="14.25" customHeight="1" x14ac:dyDescent="0.25">
      <c r="G3" s="177"/>
      <c r="H3" s="177"/>
      <c r="J3" s="177"/>
      <c r="K3" s="177"/>
      <c r="L3" s="177"/>
      <c r="P3" s="177"/>
    </row>
    <row r="4" spans="1:24" ht="14.25" customHeight="1" x14ac:dyDescent="0.25">
      <c r="D4" s="178"/>
      <c r="V4" s="179"/>
      <c r="W4" s="179"/>
      <c r="X4" s="179"/>
    </row>
    <row r="5" spans="1:24" ht="14.25" customHeight="1" x14ac:dyDescent="0.25">
      <c r="B5" s="180"/>
      <c r="C5" s="181"/>
      <c r="D5" s="182"/>
      <c r="E5" s="183"/>
      <c r="F5" s="184"/>
      <c r="G5" s="185"/>
      <c r="H5" s="186"/>
      <c r="I5" s="187"/>
      <c r="J5" s="188"/>
      <c r="K5" s="189"/>
      <c r="L5" s="190"/>
      <c r="M5" s="190"/>
      <c r="N5" s="190"/>
      <c r="O5" s="190"/>
      <c r="P5" s="190"/>
      <c r="Q5" s="190"/>
      <c r="R5" s="190"/>
      <c r="T5" s="191"/>
      <c r="U5" s="191"/>
      <c r="V5" s="192"/>
    </row>
    <row r="6" spans="1:24" ht="14.25" customHeight="1" x14ac:dyDescent="0.25">
      <c r="C6" s="193"/>
      <c r="D6" s="194"/>
      <c r="E6" s="195"/>
      <c r="F6" s="196"/>
      <c r="G6" s="197"/>
      <c r="H6" s="198"/>
      <c r="I6" s="199"/>
      <c r="J6" s="200"/>
      <c r="K6" s="201"/>
      <c r="L6" s="202"/>
      <c r="M6" s="202"/>
      <c r="N6" s="202"/>
      <c r="O6" s="202"/>
      <c r="P6" s="202"/>
      <c r="Q6" s="202"/>
      <c r="R6" s="202"/>
      <c r="T6" s="203"/>
      <c r="U6" s="203"/>
      <c r="V6" s="204"/>
    </row>
    <row r="7" spans="1:24" ht="14.25" customHeight="1" x14ac:dyDescent="0.25">
      <c r="D7" s="182"/>
      <c r="E7" s="183"/>
      <c r="F7" s="184"/>
      <c r="G7" s="185"/>
      <c r="H7" s="186"/>
      <c r="I7" s="187"/>
      <c r="J7" s="188"/>
      <c r="K7" s="189"/>
      <c r="L7" s="189"/>
      <c r="M7" s="190"/>
      <c r="N7" s="190"/>
      <c r="O7" s="190"/>
      <c r="P7" s="190"/>
      <c r="Q7" s="190"/>
    </row>
    <row r="8" spans="1:24" ht="14.25" customHeight="1" x14ac:dyDescent="0.25">
      <c r="A8" s="205"/>
      <c r="C8" s="206"/>
      <c r="D8" s="207"/>
      <c r="E8" s="183"/>
      <c r="F8" s="208"/>
      <c r="G8" s="185"/>
      <c r="H8" s="186"/>
      <c r="I8" s="209"/>
      <c r="J8" s="210"/>
      <c r="K8" s="211"/>
      <c r="L8" s="212"/>
      <c r="M8" s="213"/>
      <c r="N8" s="213"/>
      <c r="O8" s="213"/>
      <c r="P8" s="213"/>
      <c r="Q8" s="213"/>
      <c r="R8" s="213"/>
      <c r="V8" s="205"/>
    </row>
    <row r="9" spans="1:24" ht="14.25" customHeight="1" x14ac:dyDescent="0.25">
      <c r="A9" s="205"/>
      <c r="C9" s="214"/>
      <c r="D9" s="207"/>
      <c r="E9" s="183"/>
      <c r="F9" s="208"/>
      <c r="G9" s="185"/>
      <c r="H9" s="186"/>
      <c r="I9" s="209"/>
      <c r="J9" s="210"/>
      <c r="K9" s="211"/>
      <c r="L9" s="212"/>
      <c r="M9" s="213"/>
      <c r="N9" s="213"/>
      <c r="O9" s="213"/>
      <c r="P9" s="213"/>
      <c r="Q9" s="213"/>
      <c r="R9" s="213"/>
    </row>
    <row r="10" spans="1:24" ht="14.25" customHeight="1" x14ac:dyDescent="0.25">
      <c r="A10" s="205"/>
      <c r="C10" s="214"/>
      <c r="D10" s="207"/>
      <c r="E10" s="183"/>
      <c r="F10" s="208"/>
      <c r="G10" s="185"/>
      <c r="H10" s="186"/>
      <c r="I10" s="209"/>
      <c r="J10" s="210"/>
      <c r="K10" s="211"/>
      <c r="L10" s="212"/>
      <c r="M10" s="213"/>
      <c r="N10" s="213"/>
      <c r="O10" s="213"/>
      <c r="P10" s="213"/>
      <c r="Q10" s="213"/>
      <c r="R10" s="213"/>
      <c r="S10" s="205"/>
    </row>
    <row r="11" spans="1:24" ht="14.25" customHeight="1" x14ac:dyDescent="0.25">
      <c r="A11" s="205"/>
      <c r="C11" s="185"/>
      <c r="D11" s="207"/>
      <c r="E11" s="183"/>
      <c r="F11" s="208"/>
      <c r="G11" s="185"/>
      <c r="H11" s="186"/>
      <c r="I11" s="209"/>
      <c r="J11" s="210"/>
      <c r="K11" s="211"/>
      <c r="L11" s="212"/>
      <c r="M11" s="213"/>
      <c r="N11" s="213"/>
      <c r="O11" s="213"/>
      <c r="P11" s="213"/>
      <c r="Q11" s="213"/>
      <c r="R11" s="213"/>
    </row>
    <row r="12" spans="1:24" ht="14.25" customHeight="1" x14ac:dyDescent="0.25">
      <c r="A12" s="205"/>
      <c r="C12" s="183"/>
      <c r="D12" s="207"/>
      <c r="E12" s="183"/>
      <c r="F12" s="208"/>
      <c r="G12" s="185"/>
      <c r="H12" s="186"/>
      <c r="I12" s="209"/>
      <c r="J12" s="210"/>
      <c r="K12" s="211"/>
      <c r="L12" s="212"/>
      <c r="M12" s="213"/>
      <c r="N12" s="213"/>
      <c r="O12" s="213"/>
      <c r="P12" s="213"/>
      <c r="Q12" s="213"/>
      <c r="R12" s="213"/>
    </row>
    <row r="13" spans="1:24" ht="14.25" customHeight="1" x14ac:dyDescent="0.25">
      <c r="A13" s="205"/>
      <c r="C13" s="215"/>
      <c r="D13" s="207"/>
      <c r="E13" s="183"/>
      <c r="F13" s="208"/>
      <c r="G13" s="185"/>
      <c r="H13" s="186"/>
      <c r="I13" s="209"/>
      <c r="J13" s="210"/>
      <c r="K13" s="211"/>
      <c r="L13" s="212"/>
      <c r="M13" s="213"/>
      <c r="N13" s="213"/>
      <c r="O13" s="213"/>
      <c r="P13" s="213"/>
      <c r="Q13" s="213"/>
      <c r="R13" s="213"/>
    </row>
    <row r="14" spans="1:24" ht="14.25" customHeight="1" x14ac:dyDescent="0.25">
      <c r="A14" s="205"/>
      <c r="C14" s="184"/>
      <c r="D14" s="207"/>
      <c r="E14" s="183"/>
      <c r="F14" s="208"/>
      <c r="G14" s="185"/>
      <c r="H14" s="186"/>
      <c r="I14" s="209"/>
      <c r="J14" s="210"/>
      <c r="K14" s="211"/>
      <c r="L14" s="212"/>
      <c r="M14" s="213"/>
      <c r="N14" s="213"/>
      <c r="O14" s="213"/>
      <c r="P14" s="213"/>
      <c r="Q14" s="213"/>
      <c r="R14" s="213"/>
      <c r="S14" s="205"/>
    </row>
    <row r="15" spans="1:24" ht="14.25" customHeight="1" x14ac:dyDescent="0.25">
      <c r="A15" s="205"/>
      <c r="C15" s="216"/>
      <c r="D15" s="207"/>
      <c r="E15" s="183"/>
      <c r="F15" s="208"/>
      <c r="G15" s="185"/>
      <c r="H15" s="186"/>
      <c r="I15" s="209"/>
      <c r="J15" s="210"/>
      <c r="K15" s="211"/>
      <c r="L15" s="212"/>
      <c r="M15" s="213"/>
      <c r="N15" s="213"/>
      <c r="O15" s="213"/>
      <c r="P15" s="213"/>
      <c r="Q15" s="213"/>
      <c r="R15" s="213"/>
      <c r="S15" s="205"/>
    </row>
    <row r="16" spans="1:24" ht="14.25" customHeight="1" x14ac:dyDescent="0.25">
      <c r="A16" s="205"/>
      <c r="C16" s="214"/>
      <c r="D16" s="207"/>
      <c r="E16" s="183"/>
      <c r="F16" s="208"/>
      <c r="G16" s="185"/>
      <c r="H16" s="186"/>
      <c r="I16" s="209"/>
      <c r="J16" s="210"/>
      <c r="K16" s="211"/>
      <c r="L16" s="212"/>
      <c r="M16" s="213"/>
      <c r="N16" s="213"/>
      <c r="O16" s="213"/>
      <c r="P16" s="213"/>
      <c r="Q16" s="213"/>
      <c r="R16" s="213"/>
    </row>
    <row r="17" spans="1:19" ht="14.25" customHeight="1" x14ac:dyDescent="0.25">
      <c r="A17" s="205"/>
      <c r="C17" s="216"/>
      <c r="D17" s="207"/>
      <c r="E17" s="183"/>
      <c r="F17" s="208"/>
      <c r="G17" s="185"/>
      <c r="H17" s="186"/>
      <c r="I17" s="209"/>
      <c r="J17" s="210"/>
      <c r="K17" s="211"/>
      <c r="L17" s="212"/>
      <c r="M17" s="213"/>
      <c r="N17" s="213"/>
      <c r="O17" s="213"/>
      <c r="P17" s="213"/>
      <c r="Q17" s="213"/>
      <c r="R17" s="213"/>
    </row>
    <row r="18" spans="1:19" ht="14.25" customHeight="1" x14ac:dyDescent="0.25">
      <c r="A18" s="205"/>
      <c r="C18" s="206"/>
      <c r="D18" s="207"/>
      <c r="E18" s="183"/>
      <c r="F18" s="208"/>
      <c r="G18" s="185"/>
      <c r="H18" s="186"/>
      <c r="I18" s="209"/>
      <c r="J18" s="210"/>
      <c r="K18" s="211"/>
      <c r="L18" s="212"/>
      <c r="M18" s="213"/>
      <c r="N18" s="213"/>
      <c r="O18" s="213"/>
      <c r="P18" s="213"/>
      <c r="Q18" s="213"/>
      <c r="R18" s="213"/>
      <c r="S18" s="205"/>
    </row>
    <row r="19" spans="1:19" ht="14.25" customHeight="1" x14ac:dyDescent="0.25">
      <c r="A19" s="205"/>
      <c r="C19" s="216"/>
      <c r="D19" s="207"/>
      <c r="E19" s="183"/>
      <c r="F19" s="208"/>
      <c r="G19" s="185"/>
      <c r="H19" s="186"/>
      <c r="I19" s="209"/>
      <c r="J19" s="210"/>
      <c r="K19" s="211"/>
      <c r="L19" s="212"/>
      <c r="M19" s="213"/>
      <c r="N19" s="213"/>
      <c r="O19" s="213"/>
      <c r="P19" s="213"/>
      <c r="Q19" s="213"/>
      <c r="R19" s="213"/>
      <c r="S19" s="205"/>
    </row>
    <row r="20" spans="1:19" ht="14.25" customHeight="1" x14ac:dyDescent="0.25">
      <c r="A20" s="205"/>
      <c r="C20" s="184"/>
      <c r="D20" s="207"/>
      <c r="E20" s="183"/>
      <c r="F20" s="208"/>
      <c r="G20" s="185"/>
      <c r="H20" s="186"/>
      <c r="I20" s="209"/>
      <c r="J20" s="210"/>
      <c r="K20" s="211"/>
      <c r="L20" s="212"/>
      <c r="M20" s="213"/>
      <c r="N20" s="213"/>
      <c r="O20" s="213"/>
      <c r="P20" s="213"/>
      <c r="Q20" s="213"/>
      <c r="R20" s="213"/>
    </row>
    <row r="21" spans="1:19" ht="14.25" customHeight="1" x14ac:dyDescent="0.25">
      <c r="A21" s="205"/>
      <c r="C21" s="206"/>
      <c r="D21" s="207"/>
      <c r="E21" s="183"/>
      <c r="F21" s="208"/>
      <c r="G21" s="185"/>
      <c r="H21" s="186"/>
      <c r="I21" s="209"/>
      <c r="J21" s="210"/>
      <c r="K21" s="211"/>
      <c r="L21" s="212"/>
      <c r="M21" s="213"/>
      <c r="N21" s="213"/>
      <c r="O21" s="213"/>
      <c r="P21" s="213"/>
      <c r="Q21" s="213"/>
      <c r="R21" s="213"/>
      <c r="S21" s="205"/>
    </row>
    <row r="22" spans="1:19" ht="14.25" customHeight="1" x14ac:dyDescent="0.25">
      <c r="A22" s="205"/>
      <c r="C22" s="183"/>
      <c r="D22" s="207"/>
      <c r="E22" s="183"/>
      <c r="F22" s="208"/>
      <c r="G22" s="185"/>
      <c r="H22" s="186"/>
      <c r="I22" s="209"/>
      <c r="J22" s="210"/>
      <c r="K22" s="211"/>
      <c r="L22" s="212"/>
      <c r="M22" s="213"/>
      <c r="N22" s="213"/>
      <c r="O22" s="213"/>
      <c r="P22" s="213"/>
      <c r="Q22" s="213"/>
      <c r="R22" s="213"/>
    </row>
    <row r="23" spans="1:19" ht="14.25" customHeight="1" x14ac:dyDescent="0.25">
      <c r="A23" s="205"/>
      <c r="C23" s="206"/>
      <c r="D23" s="207"/>
      <c r="E23" s="183"/>
      <c r="F23" s="208"/>
      <c r="G23" s="185"/>
      <c r="H23" s="186"/>
      <c r="I23" s="209"/>
      <c r="J23" s="210"/>
      <c r="K23" s="211"/>
      <c r="L23" s="212"/>
      <c r="M23" s="213"/>
      <c r="N23" s="213"/>
      <c r="O23" s="213"/>
      <c r="P23" s="213"/>
      <c r="Q23" s="213"/>
      <c r="R23" s="213"/>
      <c r="S23" s="205"/>
    </row>
    <row r="24" spans="1:19" ht="14.25" customHeight="1" x14ac:dyDescent="0.25">
      <c r="A24" s="205"/>
      <c r="C24" s="215"/>
      <c r="D24" s="207"/>
      <c r="E24" s="183"/>
      <c r="F24" s="208"/>
      <c r="G24" s="185"/>
      <c r="H24" s="186"/>
      <c r="I24" s="209"/>
      <c r="J24" s="210"/>
      <c r="K24" s="211"/>
      <c r="L24" s="212"/>
      <c r="M24" s="213"/>
      <c r="N24" s="213"/>
      <c r="O24" s="213"/>
      <c r="P24" s="213"/>
      <c r="Q24" s="213"/>
      <c r="R24" s="213"/>
      <c r="S24" s="205"/>
    </row>
    <row r="25" spans="1:19" ht="14.25" customHeight="1" x14ac:dyDescent="0.25">
      <c r="A25" s="205"/>
      <c r="C25" s="183"/>
      <c r="D25" s="207"/>
      <c r="E25" s="183"/>
      <c r="F25" s="208"/>
      <c r="G25" s="185"/>
      <c r="H25" s="186"/>
      <c r="I25" s="209"/>
      <c r="J25" s="210"/>
      <c r="K25" s="211"/>
      <c r="L25" s="212"/>
      <c r="M25" s="213"/>
      <c r="N25" s="213"/>
      <c r="O25" s="213"/>
      <c r="P25" s="213"/>
      <c r="Q25" s="213"/>
      <c r="R25" s="213"/>
    </row>
    <row r="26" spans="1:19" ht="14.25" customHeight="1" x14ac:dyDescent="0.25">
      <c r="A26" s="205"/>
      <c r="C26" s="185"/>
      <c r="D26" s="207"/>
      <c r="E26" s="183"/>
      <c r="F26" s="208"/>
      <c r="G26" s="185"/>
      <c r="H26" s="186"/>
      <c r="I26" s="209"/>
      <c r="J26" s="210"/>
      <c r="K26" s="211"/>
      <c r="L26" s="212"/>
      <c r="M26" s="213"/>
      <c r="N26" s="213"/>
      <c r="O26" s="213"/>
      <c r="P26" s="213"/>
      <c r="Q26" s="213"/>
      <c r="R26" s="213"/>
    </row>
    <row r="27" spans="1:19" ht="14.25" customHeight="1" x14ac:dyDescent="0.25">
      <c r="A27" s="205"/>
      <c r="C27" s="214"/>
      <c r="D27" s="207"/>
      <c r="E27" s="183"/>
      <c r="F27" s="208"/>
      <c r="G27" s="185"/>
      <c r="H27" s="186"/>
      <c r="I27" s="209"/>
      <c r="J27" s="210"/>
      <c r="K27" s="211"/>
      <c r="L27" s="212"/>
      <c r="M27" s="213"/>
      <c r="N27" s="213"/>
      <c r="O27" s="213"/>
      <c r="P27" s="213"/>
      <c r="Q27" s="213"/>
      <c r="R27" s="213"/>
    </row>
    <row r="28" spans="1:19" ht="14.25" customHeight="1" x14ac:dyDescent="0.25">
      <c r="A28" s="205"/>
      <c r="C28" s="215"/>
      <c r="D28" s="207"/>
      <c r="E28" s="183"/>
      <c r="F28" s="208"/>
      <c r="G28" s="185"/>
      <c r="H28" s="186"/>
      <c r="I28" s="209"/>
      <c r="J28" s="210"/>
      <c r="K28" s="211"/>
      <c r="L28" s="212"/>
      <c r="M28" s="213"/>
      <c r="N28" s="213"/>
      <c r="O28" s="213"/>
      <c r="P28" s="213"/>
      <c r="Q28" s="213"/>
      <c r="R28" s="213"/>
      <c r="S28" s="205"/>
    </row>
    <row r="29" spans="1:19" ht="14.25" customHeight="1" x14ac:dyDescent="0.25">
      <c r="A29" s="205"/>
      <c r="C29" s="216"/>
      <c r="D29" s="207"/>
      <c r="E29" s="183"/>
      <c r="F29" s="208"/>
      <c r="G29" s="185"/>
      <c r="H29" s="186"/>
      <c r="I29" s="209"/>
      <c r="J29" s="210"/>
      <c r="K29" s="211"/>
      <c r="L29" s="212"/>
      <c r="M29" s="213"/>
      <c r="N29" s="213"/>
      <c r="O29" s="213"/>
      <c r="P29" s="213"/>
      <c r="Q29" s="213"/>
      <c r="R29" s="213"/>
      <c r="S29" s="205"/>
    </row>
    <row r="30" spans="1:19" ht="14.25" customHeight="1" x14ac:dyDescent="0.25">
      <c r="A30" s="205"/>
      <c r="C30" s="215"/>
      <c r="D30" s="207"/>
      <c r="E30" s="183"/>
      <c r="F30" s="208"/>
      <c r="G30" s="185"/>
      <c r="H30" s="186"/>
      <c r="I30" s="209"/>
      <c r="J30" s="210"/>
      <c r="K30" s="211"/>
      <c r="L30" s="212"/>
      <c r="M30" s="213"/>
      <c r="N30" s="213"/>
      <c r="O30" s="213"/>
      <c r="P30" s="213"/>
      <c r="Q30" s="213"/>
      <c r="R30" s="213"/>
    </row>
    <row r="31" spans="1:19" ht="14.25" customHeight="1" x14ac:dyDescent="0.25">
      <c r="A31" s="205"/>
      <c r="C31" s="215"/>
      <c r="D31" s="207"/>
      <c r="E31" s="183"/>
      <c r="F31" s="208"/>
      <c r="G31" s="185"/>
      <c r="H31" s="186"/>
      <c r="I31" s="209"/>
      <c r="J31" s="210"/>
      <c r="K31" s="211"/>
      <c r="L31" s="212"/>
      <c r="M31" s="213"/>
      <c r="N31" s="213"/>
      <c r="O31" s="213"/>
      <c r="P31" s="213"/>
      <c r="Q31" s="213"/>
      <c r="R31" s="213"/>
      <c r="S31" s="205"/>
    </row>
    <row r="32" spans="1:19" ht="14.25" customHeight="1" x14ac:dyDescent="0.25">
      <c r="A32" s="205"/>
      <c r="B32" s="175" t="s">
        <v>608</v>
      </c>
      <c r="C32" s="215"/>
      <c r="D32" s="207"/>
      <c r="E32" s="183"/>
      <c r="F32" s="208"/>
      <c r="G32" s="185"/>
      <c r="H32" s="186"/>
      <c r="I32" s="209"/>
      <c r="J32" s="210"/>
      <c r="K32" s="211"/>
      <c r="L32" s="212"/>
      <c r="M32" s="213"/>
      <c r="N32" s="213"/>
      <c r="O32" s="213"/>
      <c r="P32" s="213"/>
      <c r="Q32" s="213"/>
      <c r="R32" s="213"/>
    </row>
    <row r="33" spans="1:19" ht="14.25" customHeight="1" x14ac:dyDescent="0.25">
      <c r="A33" s="205"/>
      <c r="C33" s="216"/>
      <c r="D33" s="207"/>
      <c r="E33" s="183"/>
      <c r="F33" s="208"/>
      <c r="G33" s="185"/>
      <c r="H33" s="186"/>
      <c r="I33" s="209"/>
      <c r="J33" s="210"/>
      <c r="K33" s="211"/>
      <c r="L33" s="212"/>
      <c r="M33" s="213"/>
      <c r="N33" s="213"/>
      <c r="O33" s="213"/>
      <c r="P33" s="213"/>
      <c r="Q33" s="213"/>
      <c r="R33" s="213"/>
      <c r="S33" s="205"/>
    </row>
    <row r="34" spans="1:19" ht="14.25" customHeight="1" x14ac:dyDescent="0.25">
      <c r="A34" s="205"/>
      <c r="C34" s="183"/>
      <c r="D34" s="207"/>
      <c r="E34" s="183"/>
      <c r="F34" s="208"/>
      <c r="G34" s="185"/>
      <c r="H34" s="186"/>
      <c r="I34" s="209"/>
      <c r="J34" s="210"/>
      <c r="K34" s="211"/>
      <c r="L34" s="212"/>
      <c r="M34" s="213"/>
      <c r="N34" s="213"/>
      <c r="O34" s="213"/>
      <c r="P34" s="213"/>
      <c r="Q34" s="213"/>
      <c r="R34" s="213"/>
      <c r="S34" s="205"/>
    </row>
    <row r="35" spans="1:19" ht="14.25" customHeight="1" x14ac:dyDescent="0.25">
      <c r="A35" s="205"/>
      <c r="C35" s="183"/>
      <c r="D35" s="207"/>
      <c r="E35" s="183"/>
      <c r="F35" s="208"/>
      <c r="G35" s="185"/>
      <c r="H35" s="186"/>
      <c r="I35" s="209"/>
      <c r="J35" s="210"/>
      <c r="K35" s="211"/>
      <c r="L35" s="212"/>
      <c r="M35" s="213"/>
      <c r="N35" s="213"/>
      <c r="O35" s="213"/>
      <c r="P35" s="213"/>
      <c r="Q35" s="213"/>
      <c r="R35" s="213"/>
    </row>
    <row r="36" spans="1:19" ht="14.25" customHeight="1" x14ac:dyDescent="0.25">
      <c r="A36" s="205"/>
      <c r="C36" s="185"/>
      <c r="D36" s="207"/>
      <c r="E36" s="183"/>
      <c r="F36" s="208"/>
      <c r="G36" s="185"/>
      <c r="H36" s="186"/>
      <c r="I36" s="209"/>
      <c r="J36" s="210"/>
      <c r="K36" s="211"/>
      <c r="L36" s="212"/>
      <c r="M36" s="213"/>
      <c r="N36" s="213"/>
      <c r="O36" s="213"/>
      <c r="P36" s="213"/>
      <c r="Q36" s="213"/>
      <c r="R36" s="213"/>
      <c r="S36" s="205"/>
    </row>
    <row r="37" spans="1:19" ht="14.25" customHeight="1" x14ac:dyDescent="0.25">
      <c r="A37" s="205"/>
      <c r="C37" s="214"/>
      <c r="D37" s="207"/>
      <c r="E37" s="183"/>
      <c r="F37" s="208"/>
      <c r="G37" s="185"/>
      <c r="H37" s="186"/>
      <c r="I37" s="209"/>
      <c r="J37" s="210"/>
      <c r="K37" s="211"/>
      <c r="L37" s="212"/>
      <c r="M37" s="213"/>
      <c r="N37" s="213"/>
      <c r="O37" s="213"/>
      <c r="P37" s="213"/>
      <c r="Q37" s="213"/>
      <c r="R37" s="213"/>
      <c r="S37" s="205"/>
    </row>
    <row r="38" spans="1:19" ht="14.25" customHeight="1" x14ac:dyDescent="0.25">
      <c r="A38" s="205"/>
      <c r="C38" s="215"/>
      <c r="D38" s="207"/>
      <c r="E38" s="183"/>
      <c r="F38" s="208"/>
      <c r="G38" s="185"/>
      <c r="H38" s="186"/>
      <c r="I38" s="209"/>
      <c r="J38" s="210"/>
      <c r="K38" s="211"/>
      <c r="L38" s="212"/>
      <c r="M38" s="213"/>
      <c r="N38" s="213"/>
      <c r="O38" s="213"/>
      <c r="P38" s="213"/>
      <c r="Q38" s="213"/>
      <c r="R38" s="213"/>
    </row>
    <row r="39" spans="1:19" ht="14.25" customHeight="1" x14ac:dyDescent="0.25">
      <c r="A39" s="205"/>
      <c r="C39" s="214"/>
      <c r="D39" s="207"/>
      <c r="E39" s="183"/>
      <c r="F39" s="208"/>
      <c r="G39" s="185"/>
      <c r="H39" s="186"/>
      <c r="I39" s="209"/>
      <c r="J39" s="210"/>
      <c r="K39" s="211"/>
      <c r="L39" s="212"/>
      <c r="M39" s="213"/>
      <c r="N39" s="213"/>
      <c r="O39" s="213"/>
      <c r="P39" s="213"/>
      <c r="Q39" s="213"/>
      <c r="R39" s="213"/>
      <c r="S39" s="205"/>
    </row>
    <row r="40" spans="1:19" ht="14.25" customHeight="1" x14ac:dyDescent="0.25">
      <c r="A40" s="205"/>
      <c r="C40" s="215"/>
      <c r="D40" s="207"/>
      <c r="E40" s="183"/>
      <c r="F40" s="208"/>
      <c r="G40" s="185"/>
      <c r="H40" s="186"/>
      <c r="I40" s="209"/>
      <c r="J40" s="210"/>
      <c r="K40" s="211"/>
      <c r="L40" s="212"/>
      <c r="M40" s="213"/>
      <c r="N40" s="213"/>
      <c r="O40" s="213"/>
      <c r="P40" s="213"/>
      <c r="Q40" s="213"/>
      <c r="R40" s="213"/>
    </row>
    <row r="41" spans="1:19" ht="14.25" customHeight="1" x14ac:dyDescent="0.25">
      <c r="A41" s="205"/>
      <c r="C41" s="206"/>
      <c r="D41" s="207"/>
      <c r="E41" s="183"/>
      <c r="F41" s="208"/>
      <c r="G41" s="185"/>
      <c r="H41" s="186"/>
      <c r="I41" s="209"/>
      <c r="J41" s="210"/>
      <c r="K41" s="211"/>
      <c r="L41" s="212"/>
      <c r="M41" s="213"/>
      <c r="N41" s="213"/>
      <c r="O41" s="213"/>
      <c r="P41" s="213"/>
      <c r="Q41" s="213"/>
      <c r="R41" s="213"/>
      <c r="S41" s="205"/>
    </row>
    <row r="42" spans="1:19" ht="14.25" customHeight="1" x14ac:dyDescent="0.25">
      <c r="A42" s="205"/>
      <c r="C42" s="184"/>
      <c r="D42" s="207"/>
      <c r="E42" s="183"/>
      <c r="F42" s="208"/>
      <c r="G42" s="185"/>
      <c r="H42" s="186"/>
      <c r="I42" s="209"/>
      <c r="J42" s="210"/>
      <c r="K42" s="211"/>
      <c r="L42" s="212"/>
      <c r="M42" s="213"/>
      <c r="N42" s="213"/>
      <c r="O42" s="213"/>
      <c r="P42" s="213"/>
      <c r="Q42" s="213"/>
      <c r="R42" s="213"/>
      <c r="S42" s="205"/>
    </row>
    <row r="43" spans="1:19" ht="14.25" customHeight="1" x14ac:dyDescent="0.25">
      <c r="A43" s="205"/>
      <c r="C43" s="185"/>
      <c r="D43" s="207"/>
      <c r="E43" s="183"/>
      <c r="F43" s="208"/>
      <c r="G43" s="185"/>
      <c r="H43" s="186"/>
      <c r="I43" s="209"/>
      <c r="J43" s="210"/>
      <c r="K43" s="211"/>
      <c r="L43" s="212"/>
      <c r="M43" s="213"/>
      <c r="N43" s="213"/>
      <c r="O43" s="213"/>
      <c r="P43" s="213"/>
      <c r="Q43" s="213"/>
      <c r="R43" s="213"/>
    </row>
    <row r="44" spans="1:19" ht="14.25" customHeight="1" x14ac:dyDescent="0.25">
      <c r="A44" s="205"/>
      <c r="C44" s="183"/>
      <c r="D44" s="207"/>
      <c r="E44" s="183"/>
      <c r="F44" s="208"/>
      <c r="G44" s="185"/>
      <c r="H44" s="186"/>
      <c r="I44" s="209"/>
      <c r="J44" s="210"/>
      <c r="K44" s="211"/>
      <c r="L44" s="212"/>
      <c r="M44" s="213"/>
      <c r="N44" s="213"/>
      <c r="O44" s="213"/>
      <c r="P44" s="213"/>
      <c r="Q44" s="213"/>
      <c r="R44" s="213"/>
    </row>
    <row r="45" spans="1:19" ht="14.25" customHeight="1" x14ac:dyDescent="0.25">
      <c r="A45" s="205"/>
      <c r="C45" s="185"/>
      <c r="D45" s="207"/>
      <c r="E45" s="183"/>
      <c r="F45" s="208"/>
      <c r="G45" s="185"/>
      <c r="H45" s="186"/>
      <c r="I45" s="209"/>
      <c r="J45" s="210"/>
      <c r="K45" s="211"/>
      <c r="L45" s="212"/>
      <c r="M45" s="213"/>
      <c r="N45" s="213"/>
      <c r="O45" s="213"/>
      <c r="P45" s="213"/>
      <c r="Q45" s="213"/>
      <c r="R45" s="213"/>
      <c r="S45" s="205"/>
    </row>
    <row r="46" spans="1:19" ht="14.25" customHeight="1" x14ac:dyDescent="0.25">
      <c r="A46" s="205"/>
      <c r="C46" s="215"/>
      <c r="D46" s="207"/>
      <c r="E46" s="183"/>
      <c r="F46" s="208"/>
      <c r="G46" s="185"/>
      <c r="H46" s="186"/>
      <c r="I46" s="209"/>
      <c r="J46" s="210"/>
      <c r="K46" s="211"/>
      <c r="L46" s="212"/>
      <c r="M46" s="213"/>
      <c r="N46" s="213"/>
      <c r="O46" s="213"/>
      <c r="P46" s="213"/>
      <c r="Q46" s="213"/>
      <c r="R46" s="213"/>
      <c r="S46" s="205"/>
    </row>
    <row r="47" spans="1:19" ht="14.25" customHeight="1" x14ac:dyDescent="0.25">
      <c r="A47" s="205"/>
      <c r="C47" s="185"/>
      <c r="D47" s="207"/>
      <c r="E47" s="183"/>
      <c r="F47" s="208"/>
      <c r="G47" s="185"/>
      <c r="H47" s="186"/>
      <c r="I47" s="209"/>
      <c r="J47" s="210"/>
      <c r="K47" s="211"/>
      <c r="L47" s="212"/>
      <c r="M47" s="213"/>
      <c r="N47" s="213"/>
      <c r="O47" s="213"/>
      <c r="P47" s="213"/>
      <c r="Q47" s="213"/>
      <c r="R47" s="213"/>
      <c r="S47" s="205"/>
    </row>
    <row r="48" spans="1:19" ht="14.25" customHeight="1" x14ac:dyDescent="0.25">
      <c r="A48" s="205"/>
      <c r="C48" s="183"/>
      <c r="D48" s="207"/>
      <c r="E48" s="183"/>
      <c r="F48" s="208"/>
      <c r="G48" s="185"/>
      <c r="H48" s="186"/>
      <c r="I48" s="209"/>
      <c r="J48" s="210"/>
      <c r="K48" s="211"/>
      <c r="L48" s="212"/>
      <c r="M48" s="213"/>
      <c r="N48" s="213"/>
      <c r="O48" s="213"/>
      <c r="P48" s="213"/>
      <c r="Q48" s="213"/>
      <c r="R48" s="213"/>
    </row>
    <row r="49" spans="1:22" ht="14.25" customHeight="1" x14ac:dyDescent="0.25">
      <c r="A49" s="205"/>
      <c r="C49" s="216"/>
      <c r="D49" s="207"/>
      <c r="E49" s="183"/>
      <c r="F49" s="208"/>
      <c r="G49" s="185"/>
      <c r="H49" s="186"/>
      <c r="I49" s="209"/>
      <c r="J49" s="210"/>
      <c r="K49" s="211"/>
      <c r="L49" s="212"/>
      <c r="M49" s="213"/>
      <c r="N49" s="213"/>
      <c r="O49" s="213"/>
      <c r="P49" s="213"/>
      <c r="Q49" s="213"/>
      <c r="R49" s="213"/>
      <c r="S49" s="205"/>
    </row>
    <row r="50" spans="1:22" ht="14.25" customHeight="1" x14ac:dyDescent="0.25">
      <c r="A50" s="205"/>
      <c r="C50" s="185"/>
      <c r="D50" s="207"/>
      <c r="E50" s="183"/>
      <c r="F50" s="208"/>
      <c r="G50" s="185"/>
      <c r="H50" s="186"/>
      <c r="I50" s="209"/>
      <c r="J50" s="210"/>
      <c r="K50" s="211"/>
      <c r="L50" s="212"/>
      <c r="M50" s="213"/>
      <c r="N50" s="213"/>
      <c r="O50" s="213"/>
      <c r="P50" s="213"/>
      <c r="Q50" s="213"/>
      <c r="R50" s="213"/>
      <c r="S50" s="205"/>
    </row>
    <row r="51" spans="1:22" ht="14.25" customHeight="1" x14ac:dyDescent="0.25">
      <c r="A51" s="205"/>
      <c r="C51" s="206"/>
      <c r="D51" s="207"/>
      <c r="E51" s="183"/>
      <c r="F51" s="208"/>
      <c r="G51" s="185"/>
      <c r="H51" s="186"/>
      <c r="I51" s="209"/>
      <c r="J51" s="210"/>
      <c r="K51" s="211"/>
      <c r="L51" s="212"/>
      <c r="M51" s="213"/>
      <c r="N51" s="213"/>
      <c r="O51" s="213"/>
      <c r="P51" s="213"/>
      <c r="Q51" s="213"/>
      <c r="R51" s="213"/>
      <c r="S51" s="205"/>
    </row>
    <row r="52" spans="1:22" ht="14.25" customHeight="1" x14ac:dyDescent="0.25">
      <c r="A52" s="205"/>
      <c r="C52" s="183"/>
      <c r="D52" s="207"/>
      <c r="E52" s="183"/>
      <c r="F52" s="208"/>
      <c r="G52" s="185"/>
      <c r="H52" s="186"/>
      <c r="I52" s="209"/>
      <c r="J52" s="210"/>
      <c r="K52" s="211"/>
      <c r="L52" s="212"/>
      <c r="M52" s="213"/>
      <c r="N52" s="213"/>
      <c r="O52" s="213"/>
      <c r="P52" s="213"/>
      <c r="Q52" s="213"/>
      <c r="R52" s="213"/>
    </row>
    <row r="53" spans="1:22" ht="14.25" customHeight="1" x14ac:dyDescent="0.25">
      <c r="A53" s="205"/>
      <c r="C53" s="185"/>
      <c r="D53" s="207"/>
      <c r="E53" s="183"/>
      <c r="F53" s="208"/>
      <c r="G53" s="185"/>
      <c r="H53" s="186"/>
      <c r="I53" s="209"/>
      <c r="J53" s="210"/>
      <c r="K53" s="211"/>
      <c r="L53" s="212"/>
      <c r="M53" s="213"/>
      <c r="N53" s="213"/>
      <c r="O53" s="213"/>
      <c r="P53" s="213"/>
      <c r="Q53" s="213"/>
      <c r="R53" s="213"/>
    </row>
    <row r="54" spans="1:22" ht="14.25" customHeight="1" x14ac:dyDescent="0.25">
      <c r="A54" s="205"/>
      <c r="C54" s="214"/>
      <c r="D54" s="207"/>
      <c r="E54" s="183"/>
      <c r="F54" s="208"/>
      <c r="G54" s="185"/>
      <c r="H54" s="186"/>
      <c r="I54" s="209"/>
      <c r="J54" s="210"/>
      <c r="K54" s="211"/>
      <c r="L54" s="212"/>
      <c r="M54" s="213"/>
      <c r="N54" s="213"/>
      <c r="O54" s="213"/>
      <c r="P54" s="213"/>
      <c r="Q54" s="213"/>
      <c r="R54" s="213"/>
    </row>
    <row r="55" spans="1:22" ht="14.25" customHeight="1" x14ac:dyDescent="0.25">
      <c r="A55" s="205"/>
      <c r="C55" s="206"/>
      <c r="D55" s="207"/>
      <c r="E55" s="183"/>
      <c r="F55" s="208"/>
      <c r="G55" s="185"/>
      <c r="H55" s="186"/>
      <c r="I55" s="209"/>
      <c r="J55" s="210"/>
      <c r="K55" s="211"/>
      <c r="L55" s="212"/>
      <c r="M55" s="213"/>
      <c r="N55" s="213"/>
      <c r="O55" s="213"/>
      <c r="P55" s="213"/>
      <c r="Q55" s="213"/>
      <c r="R55" s="213"/>
      <c r="S55" s="205"/>
      <c r="T55" s="205"/>
      <c r="U55" s="205"/>
      <c r="V55" s="205"/>
    </row>
    <row r="56" spans="1:22" ht="14.25" customHeight="1" x14ac:dyDescent="0.25">
      <c r="A56" s="205"/>
      <c r="C56" s="184"/>
      <c r="D56" s="207"/>
      <c r="E56" s="183"/>
      <c r="F56" s="208"/>
      <c r="G56" s="185"/>
      <c r="H56" s="186"/>
      <c r="I56" s="209"/>
      <c r="J56" s="210"/>
      <c r="K56" s="211"/>
      <c r="L56" s="212"/>
      <c r="M56" s="213"/>
      <c r="N56" s="213"/>
      <c r="O56" s="213"/>
      <c r="P56" s="213"/>
      <c r="Q56" s="213"/>
      <c r="R56" s="213"/>
      <c r="S56" s="205"/>
    </row>
    <row r="57" spans="1:22" ht="14.25" customHeight="1" x14ac:dyDescent="0.25">
      <c r="A57" s="205"/>
      <c r="C57" s="216"/>
      <c r="D57" s="207"/>
      <c r="E57" s="183"/>
      <c r="F57" s="208"/>
      <c r="G57" s="185"/>
      <c r="H57" s="186"/>
      <c r="I57" s="209"/>
      <c r="J57" s="210"/>
      <c r="K57" s="211"/>
      <c r="L57" s="212"/>
      <c r="M57" s="213"/>
      <c r="N57" s="213"/>
      <c r="O57" s="213"/>
      <c r="P57" s="213"/>
      <c r="Q57" s="213"/>
      <c r="R57" s="213"/>
    </row>
    <row r="58" spans="1:22" ht="14.25" customHeight="1" x14ac:dyDescent="0.25">
      <c r="A58" s="205"/>
      <c r="C58" s="184"/>
      <c r="D58" s="207"/>
      <c r="E58" s="183"/>
      <c r="F58" s="208"/>
      <c r="G58" s="185"/>
      <c r="H58" s="186"/>
      <c r="I58" s="209"/>
      <c r="J58" s="210"/>
      <c r="K58" s="211"/>
      <c r="L58" s="212"/>
      <c r="M58" s="213"/>
      <c r="N58" s="213"/>
      <c r="O58" s="213"/>
      <c r="P58" s="213"/>
      <c r="Q58" s="213"/>
      <c r="R58" s="213"/>
      <c r="S58" s="205"/>
      <c r="T58" s="205"/>
      <c r="U58" s="205"/>
      <c r="V58" s="205"/>
    </row>
    <row r="59" spans="1:22" ht="14.25" customHeight="1" x14ac:dyDescent="0.25">
      <c r="A59" s="205"/>
      <c r="C59" s="184"/>
      <c r="D59" s="207"/>
      <c r="E59" s="183"/>
      <c r="F59" s="208"/>
      <c r="G59" s="185"/>
      <c r="H59" s="186"/>
      <c r="I59" s="209"/>
      <c r="J59" s="210"/>
      <c r="K59" s="211"/>
      <c r="L59" s="212"/>
      <c r="M59" s="213"/>
      <c r="N59" s="213"/>
      <c r="O59" s="213"/>
      <c r="P59" s="213"/>
      <c r="Q59" s="213"/>
      <c r="R59" s="213"/>
      <c r="S59" s="205"/>
    </row>
    <row r="60" spans="1:22" ht="14.25" customHeight="1" x14ac:dyDescent="0.25">
      <c r="A60" s="205"/>
      <c r="C60" s="214"/>
      <c r="D60" s="207"/>
      <c r="E60" s="183"/>
      <c r="F60" s="208"/>
      <c r="G60" s="185"/>
      <c r="H60" s="186"/>
      <c r="I60" s="209"/>
      <c r="J60" s="210"/>
      <c r="K60" s="211"/>
      <c r="L60" s="212"/>
      <c r="M60" s="213"/>
      <c r="N60" s="213"/>
      <c r="O60" s="213"/>
      <c r="P60" s="213"/>
      <c r="Q60" s="213"/>
      <c r="R60" s="213"/>
    </row>
    <row r="61" spans="1:22" ht="14.25" customHeight="1" x14ac:dyDescent="0.25">
      <c r="A61" s="205"/>
      <c r="C61" s="206"/>
      <c r="D61" s="207"/>
      <c r="E61" s="183"/>
      <c r="F61" s="208"/>
      <c r="G61" s="185"/>
      <c r="H61" s="186"/>
      <c r="I61" s="209"/>
      <c r="J61" s="210"/>
      <c r="K61" s="211"/>
      <c r="L61" s="212"/>
      <c r="M61" s="213"/>
      <c r="N61" s="213"/>
      <c r="O61" s="213"/>
      <c r="P61" s="213"/>
      <c r="Q61" s="213"/>
      <c r="R61" s="213"/>
      <c r="S61" s="205"/>
      <c r="T61" s="205"/>
      <c r="U61" s="205"/>
      <c r="V61" s="205"/>
    </row>
    <row r="62" spans="1:22" ht="14.25" customHeight="1" x14ac:dyDescent="0.25">
      <c r="M62" s="190"/>
      <c r="N62" s="190"/>
      <c r="O62" s="190"/>
      <c r="P62" s="190"/>
      <c r="Q62" s="190"/>
      <c r="S62" s="205"/>
    </row>
    <row r="63" spans="1:22" ht="14.25" customHeight="1" x14ac:dyDescent="0.25">
      <c r="M63" s="190"/>
      <c r="N63" s="190"/>
      <c r="O63" s="190"/>
      <c r="P63" s="190"/>
      <c r="Q63" s="190"/>
      <c r="V63" s="205"/>
    </row>
    <row r="64" spans="1:22" ht="14.25" customHeight="1" x14ac:dyDescent="0.25">
      <c r="M64" s="190"/>
      <c r="N64" s="190"/>
      <c r="O64" s="190"/>
      <c r="P64" s="190"/>
      <c r="Q64" s="190"/>
    </row>
    <row r="65" spans="2:22" ht="14.25" customHeight="1" x14ac:dyDescent="0.25">
      <c r="M65" s="190"/>
      <c r="N65" s="190"/>
      <c r="O65" s="190"/>
      <c r="P65" s="190"/>
      <c r="Q65" s="190"/>
    </row>
    <row r="66" spans="2:22" ht="14.25" customHeight="1" x14ac:dyDescent="0.25">
      <c r="D66" s="190"/>
      <c r="E66" s="190"/>
      <c r="F66" s="190"/>
      <c r="G66" s="190"/>
      <c r="H66" s="190"/>
      <c r="I66" s="190"/>
      <c r="J66" s="190"/>
      <c r="K66" s="190"/>
      <c r="M66" s="190"/>
      <c r="N66" s="190"/>
      <c r="O66" s="190"/>
      <c r="P66" s="190"/>
      <c r="Q66" s="190"/>
      <c r="V66" s="205"/>
    </row>
    <row r="67" spans="2:22" ht="14.25" customHeight="1" x14ac:dyDescent="0.25">
      <c r="M67" s="190"/>
      <c r="N67" s="190"/>
      <c r="O67" s="190"/>
      <c r="P67" s="190"/>
      <c r="Q67" s="190"/>
      <c r="V67" s="205"/>
    </row>
    <row r="68" spans="2:22" ht="14.25" customHeight="1" x14ac:dyDescent="0.25">
      <c r="S68" s="205"/>
      <c r="T68" s="205"/>
      <c r="U68" s="205"/>
      <c r="V68" s="205"/>
    </row>
    <row r="69" spans="2:22" ht="14.25" customHeight="1" x14ac:dyDescent="0.25">
      <c r="S69" s="205"/>
      <c r="T69" s="205"/>
      <c r="U69" s="205"/>
      <c r="V69" s="205"/>
    </row>
    <row r="70" spans="2:22" ht="14.25" customHeight="1" x14ac:dyDescent="0.25">
      <c r="B70" s="217"/>
      <c r="C70" s="217"/>
      <c r="D70" s="184"/>
      <c r="E70" s="184"/>
      <c r="F70" s="184"/>
      <c r="G70" s="184"/>
      <c r="H70" s="184"/>
      <c r="I70" s="184"/>
      <c r="J70" s="184"/>
      <c r="S70" s="205"/>
      <c r="T70" s="205"/>
      <c r="U70" s="205"/>
      <c r="V70" s="205"/>
    </row>
    <row r="71" spans="2:22" ht="14.25" customHeight="1" x14ac:dyDescent="0.25"/>
    <row r="72" spans="2:22" ht="14.25" customHeight="1" x14ac:dyDescent="0.25">
      <c r="S72" s="205"/>
      <c r="V72" s="205"/>
    </row>
    <row r="73" spans="2:22" ht="14.25" customHeight="1" x14ac:dyDescent="0.25"/>
    <row r="74" spans="2:22" ht="14.25" customHeight="1" x14ac:dyDescent="0.25">
      <c r="S74" s="205"/>
      <c r="T74" s="205"/>
      <c r="U74" s="205"/>
      <c r="V74" s="205"/>
    </row>
    <row r="75" spans="2:22" ht="14.25" customHeight="1" x14ac:dyDescent="0.25">
      <c r="S75" s="205"/>
      <c r="T75" s="205"/>
      <c r="U75" s="205"/>
      <c r="V75" s="205"/>
    </row>
    <row r="76" spans="2:22" ht="14.25" customHeight="1" x14ac:dyDescent="0.25">
      <c r="S76" s="205"/>
      <c r="T76" s="205"/>
      <c r="U76" s="205"/>
      <c r="V76" s="205"/>
    </row>
    <row r="77" spans="2:22" ht="14.25" customHeight="1" x14ac:dyDescent="0.25">
      <c r="S77" s="205"/>
      <c r="V77" s="205"/>
    </row>
    <row r="78" spans="2:22" ht="14.25" customHeight="1" x14ac:dyDescent="0.25"/>
    <row r="79" spans="2:22" ht="14.25" customHeight="1" x14ac:dyDescent="0.25">
      <c r="S79" s="205"/>
      <c r="V79" s="205"/>
    </row>
    <row r="80" spans="2:22" ht="14.25" customHeight="1" x14ac:dyDescent="0.25">
      <c r="S80" s="205"/>
      <c r="V80" s="205"/>
    </row>
    <row r="81" spans="19:22" ht="14.25" customHeight="1" x14ac:dyDescent="0.25">
      <c r="S81" s="205"/>
      <c r="V81" s="205"/>
    </row>
    <row r="82" spans="19:22" ht="14.25" customHeight="1" x14ac:dyDescent="0.25"/>
    <row r="83" spans="19:22" ht="14.25" customHeight="1" x14ac:dyDescent="0.25">
      <c r="S83" s="205"/>
      <c r="V83" s="205"/>
    </row>
    <row r="84" spans="19:22" ht="14.25" customHeight="1" x14ac:dyDescent="0.25">
      <c r="S84" s="205"/>
      <c r="V84" s="205"/>
    </row>
    <row r="85" spans="19:22" ht="14.25" customHeight="1" x14ac:dyDescent="0.25"/>
    <row r="86" spans="19:22" ht="14.25" customHeight="1" x14ac:dyDescent="0.25">
      <c r="S86" s="205"/>
      <c r="T86" s="205"/>
      <c r="U86" s="205"/>
      <c r="V86" s="205"/>
    </row>
    <row r="87" spans="19:22" ht="14.25" customHeight="1" x14ac:dyDescent="0.25">
      <c r="S87" s="205"/>
      <c r="T87" s="205"/>
      <c r="U87" s="205"/>
      <c r="V87" s="205"/>
    </row>
    <row r="88" spans="19:22" ht="14.25" customHeight="1" x14ac:dyDescent="0.25"/>
    <row r="89" spans="19:22" ht="14.25" customHeight="1" x14ac:dyDescent="0.25">
      <c r="S89" s="205"/>
      <c r="V89" s="205"/>
    </row>
    <row r="90" spans="19:22" ht="14.25" customHeight="1" x14ac:dyDescent="0.25">
      <c r="S90" s="205"/>
      <c r="T90" s="205"/>
      <c r="U90" s="205"/>
      <c r="V90" s="205"/>
    </row>
    <row r="91" spans="19:22" ht="14.25" customHeight="1" x14ac:dyDescent="0.25">
      <c r="S91" s="205"/>
      <c r="V91" s="205"/>
    </row>
    <row r="92" spans="19:22" ht="14.25" customHeight="1" x14ac:dyDescent="0.25">
      <c r="S92" s="205"/>
      <c r="V92" s="205"/>
    </row>
    <row r="93" spans="19:22" ht="14.25" customHeight="1" x14ac:dyDescent="0.25"/>
    <row r="94" spans="19:22" ht="14.25" customHeight="1" x14ac:dyDescent="0.25">
      <c r="S94" s="205"/>
      <c r="T94" s="205"/>
      <c r="U94" s="205"/>
      <c r="V94" s="205"/>
    </row>
    <row r="95" spans="19:22" ht="14.25" customHeight="1" x14ac:dyDescent="0.25">
      <c r="S95" s="205"/>
      <c r="T95" s="205"/>
      <c r="U95" s="205"/>
      <c r="V95" s="205"/>
    </row>
    <row r="96" spans="19:22" ht="14.25" customHeight="1" x14ac:dyDescent="0.25"/>
    <row r="97" ht="14.25" customHeight="1" x14ac:dyDescent="0.25"/>
    <row r="98" ht="14.25" customHeight="1" x14ac:dyDescent="0.25"/>
    <row r="99" ht="14.25" customHeight="1" x14ac:dyDescent="0.25"/>
    <row r="100" ht="14.25" customHeight="1" x14ac:dyDescent="0.25"/>
    <row r="101" ht="14.25" customHeight="1" x14ac:dyDescent="0.25"/>
  </sheetData>
  <sortState xmlns:xlrd2="http://schemas.microsoft.com/office/spreadsheetml/2017/richdata2" ref="B8:K61">
    <sortCondition descending="1" ref="D8:D61"/>
  </sortState>
  <phoneticPr fontId="89" type="noConversion"/>
  <conditionalFormatting sqref="G8:G61">
    <cfRule type="cellIs" dxfId="1" priority="1" operator="greaterThan">
      <formula>5</formula>
    </cfRule>
  </conditionalFormatting>
  <conditionalFormatting sqref="B8:B61">
    <cfRule type="dataBar" priority="2">
      <dataBar>
        <cfvo type="min"/>
        <cfvo type="max"/>
        <color rgb="FF00CC00"/>
      </dataBar>
      <extLst>
        <ext xmlns:x14="http://schemas.microsoft.com/office/spreadsheetml/2009/9/main" uri="{B025F937-C7B1-47D3-B67F-A62EFF666E3E}">
          <x14:id>{739817F8-2339-42E1-864D-4EC484153420}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39817F8-2339-42E1-864D-4EC484153420}">
            <x14:dataBar minLength="0" maxLength="100" gradient="0">
              <x14:cfvo type="autoMin"/>
              <x14:cfvo type="autoMax"/>
              <x14:negativeFillColor rgb="FFFF0000"/>
              <x14:axisColor rgb="FF000000"/>
            </x14:dataBar>
          </x14:cfRule>
          <xm:sqref>B8:B61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C781-797E-4A2A-AE25-0F15C272D823}">
  <dimension ref="A1:AE481"/>
  <sheetViews>
    <sheetView topLeftCell="E5" zoomScale="70" zoomScaleNormal="70" workbookViewId="0">
      <selection activeCell="M58" sqref="M58"/>
    </sheetView>
  </sheetViews>
  <sheetFormatPr defaultRowHeight="12.75" x14ac:dyDescent="0.25"/>
  <cols>
    <col min="1" max="1" width="3.5703125" style="290" customWidth="1"/>
    <col min="2" max="256" width="9.140625" style="290"/>
    <col min="257" max="257" width="3.5703125" style="290" customWidth="1"/>
    <col min="258" max="512" width="9.140625" style="290"/>
    <col min="513" max="513" width="3.5703125" style="290" customWidth="1"/>
    <col min="514" max="768" width="9.140625" style="290"/>
    <col min="769" max="769" width="3.5703125" style="290" customWidth="1"/>
    <col min="770" max="1024" width="9.140625" style="290"/>
    <col min="1025" max="1025" width="3.5703125" style="290" customWidth="1"/>
    <col min="1026" max="1280" width="9.140625" style="290"/>
    <col min="1281" max="1281" width="3.5703125" style="290" customWidth="1"/>
    <col min="1282" max="1536" width="9.140625" style="290"/>
    <col min="1537" max="1537" width="3.5703125" style="290" customWidth="1"/>
    <col min="1538" max="1792" width="9.140625" style="290"/>
    <col min="1793" max="1793" width="3.5703125" style="290" customWidth="1"/>
    <col min="1794" max="2048" width="9.140625" style="290"/>
    <col min="2049" max="2049" width="3.5703125" style="290" customWidth="1"/>
    <col min="2050" max="2304" width="9.140625" style="290"/>
    <col min="2305" max="2305" width="3.5703125" style="290" customWidth="1"/>
    <col min="2306" max="2560" width="9.140625" style="290"/>
    <col min="2561" max="2561" width="3.5703125" style="290" customWidth="1"/>
    <col min="2562" max="2816" width="9.140625" style="290"/>
    <col min="2817" max="2817" width="3.5703125" style="290" customWidth="1"/>
    <col min="2818" max="3072" width="9.140625" style="290"/>
    <col min="3073" max="3073" width="3.5703125" style="290" customWidth="1"/>
    <col min="3074" max="3328" width="9.140625" style="290"/>
    <col min="3329" max="3329" width="3.5703125" style="290" customWidth="1"/>
    <col min="3330" max="3584" width="9.140625" style="290"/>
    <col min="3585" max="3585" width="3.5703125" style="290" customWidth="1"/>
    <col min="3586" max="3840" width="9.140625" style="290"/>
    <col min="3841" max="3841" width="3.5703125" style="290" customWidth="1"/>
    <col min="3842" max="4096" width="9.140625" style="290"/>
    <col min="4097" max="4097" width="3.5703125" style="290" customWidth="1"/>
    <col min="4098" max="4352" width="9.140625" style="290"/>
    <col min="4353" max="4353" width="3.5703125" style="290" customWidth="1"/>
    <col min="4354" max="4608" width="9.140625" style="290"/>
    <col min="4609" max="4609" width="3.5703125" style="290" customWidth="1"/>
    <col min="4610" max="4864" width="9.140625" style="290"/>
    <col min="4865" max="4865" width="3.5703125" style="290" customWidth="1"/>
    <col min="4866" max="5120" width="9.140625" style="290"/>
    <col min="5121" max="5121" width="3.5703125" style="290" customWidth="1"/>
    <col min="5122" max="5376" width="9.140625" style="290"/>
    <col min="5377" max="5377" width="3.5703125" style="290" customWidth="1"/>
    <col min="5378" max="5632" width="9.140625" style="290"/>
    <col min="5633" max="5633" width="3.5703125" style="290" customWidth="1"/>
    <col min="5634" max="5888" width="9.140625" style="290"/>
    <col min="5889" max="5889" width="3.5703125" style="290" customWidth="1"/>
    <col min="5890" max="6144" width="9.140625" style="290"/>
    <col min="6145" max="6145" width="3.5703125" style="290" customWidth="1"/>
    <col min="6146" max="6400" width="9.140625" style="290"/>
    <col min="6401" max="6401" width="3.5703125" style="290" customWidth="1"/>
    <col min="6402" max="6656" width="9.140625" style="290"/>
    <col min="6657" max="6657" width="3.5703125" style="290" customWidth="1"/>
    <col min="6658" max="6912" width="9.140625" style="290"/>
    <col min="6913" max="6913" width="3.5703125" style="290" customWidth="1"/>
    <col min="6914" max="7168" width="9.140625" style="290"/>
    <col min="7169" max="7169" width="3.5703125" style="290" customWidth="1"/>
    <col min="7170" max="7424" width="9.140625" style="290"/>
    <col min="7425" max="7425" width="3.5703125" style="290" customWidth="1"/>
    <col min="7426" max="7680" width="9.140625" style="290"/>
    <col min="7681" max="7681" width="3.5703125" style="290" customWidth="1"/>
    <col min="7682" max="7936" width="9.140625" style="290"/>
    <col min="7937" max="7937" width="3.5703125" style="290" customWidth="1"/>
    <col min="7938" max="8192" width="9.140625" style="290"/>
    <col min="8193" max="8193" width="3.5703125" style="290" customWidth="1"/>
    <col min="8194" max="8448" width="9.140625" style="290"/>
    <col min="8449" max="8449" width="3.5703125" style="290" customWidth="1"/>
    <col min="8450" max="8704" width="9.140625" style="290"/>
    <col min="8705" max="8705" width="3.5703125" style="290" customWidth="1"/>
    <col min="8706" max="8960" width="9.140625" style="290"/>
    <col min="8961" max="8961" width="3.5703125" style="290" customWidth="1"/>
    <col min="8962" max="9216" width="9.140625" style="290"/>
    <col min="9217" max="9217" width="3.5703125" style="290" customWidth="1"/>
    <col min="9218" max="9472" width="9.140625" style="290"/>
    <col min="9473" max="9473" width="3.5703125" style="290" customWidth="1"/>
    <col min="9474" max="9728" width="9.140625" style="290"/>
    <col min="9729" max="9729" width="3.5703125" style="290" customWidth="1"/>
    <col min="9730" max="9984" width="9.140625" style="290"/>
    <col min="9985" max="9985" width="3.5703125" style="290" customWidth="1"/>
    <col min="9986" max="10240" width="9.140625" style="290"/>
    <col min="10241" max="10241" width="3.5703125" style="290" customWidth="1"/>
    <col min="10242" max="10496" width="9.140625" style="290"/>
    <col min="10497" max="10497" width="3.5703125" style="290" customWidth="1"/>
    <col min="10498" max="10752" width="9.140625" style="290"/>
    <col min="10753" max="10753" width="3.5703125" style="290" customWidth="1"/>
    <col min="10754" max="11008" width="9.140625" style="290"/>
    <col min="11009" max="11009" width="3.5703125" style="290" customWidth="1"/>
    <col min="11010" max="11264" width="9.140625" style="290"/>
    <col min="11265" max="11265" width="3.5703125" style="290" customWidth="1"/>
    <col min="11266" max="11520" width="9.140625" style="290"/>
    <col min="11521" max="11521" width="3.5703125" style="290" customWidth="1"/>
    <col min="11522" max="11776" width="9.140625" style="290"/>
    <col min="11777" max="11777" width="3.5703125" style="290" customWidth="1"/>
    <col min="11778" max="12032" width="9.140625" style="290"/>
    <col min="12033" max="12033" width="3.5703125" style="290" customWidth="1"/>
    <col min="12034" max="12288" width="9.140625" style="290"/>
    <col min="12289" max="12289" width="3.5703125" style="290" customWidth="1"/>
    <col min="12290" max="12544" width="9.140625" style="290"/>
    <col min="12545" max="12545" width="3.5703125" style="290" customWidth="1"/>
    <col min="12546" max="12800" width="9.140625" style="290"/>
    <col min="12801" max="12801" width="3.5703125" style="290" customWidth="1"/>
    <col min="12802" max="13056" width="9.140625" style="290"/>
    <col min="13057" max="13057" width="3.5703125" style="290" customWidth="1"/>
    <col min="13058" max="13312" width="9.140625" style="290"/>
    <col min="13313" max="13313" width="3.5703125" style="290" customWidth="1"/>
    <col min="13314" max="13568" width="9.140625" style="290"/>
    <col min="13569" max="13569" width="3.5703125" style="290" customWidth="1"/>
    <col min="13570" max="13824" width="9.140625" style="290"/>
    <col min="13825" max="13825" width="3.5703125" style="290" customWidth="1"/>
    <col min="13826" max="14080" width="9.140625" style="290"/>
    <col min="14081" max="14081" width="3.5703125" style="290" customWidth="1"/>
    <col min="14082" max="14336" width="9.140625" style="290"/>
    <col min="14337" max="14337" width="3.5703125" style="290" customWidth="1"/>
    <col min="14338" max="14592" width="9.140625" style="290"/>
    <col min="14593" max="14593" width="3.5703125" style="290" customWidth="1"/>
    <col min="14594" max="14848" width="9.140625" style="290"/>
    <col min="14849" max="14849" width="3.5703125" style="290" customWidth="1"/>
    <col min="14850" max="15104" width="9.140625" style="290"/>
    <col min="15105" max="15105" width="3.5703125" style="290" customWidth="1"/>
    <col min="15106" max="15360" width="9.140625" style="290"/>
    <col min="15361" max="15361" width="3.5703125" style="290" customWidth="1"/>
    <col min="15362" max="15616" width="9.140625" style="290"/>
    <col min="15617" max="15617" width="3.5703125" style="290" customWidth="1"/>
    <col min="15618" max="15872" width="9.140625" style="290"/>
    <col min="15873" max="15873" width="3.5703125" style="290" customWidth="1"/>
    <col min="15874" max="16128" width="9.140625" style="290"/>
    <col min="16129" max="16129" width="3.5703125" style="290" customWidth="1"/>
    <col min="16130" max="16384" width="9.140625" style="290"/>
  </cols>
  <sheetData>
    <row r="1" spans="1:24" s="288" customFormat="1" ht="35.25" x14ac:dyDescent="0.25">
      <c r="A1" s="287" t="s">
        <v>220</v>
      </c>
      <c r="J1" s="287" t="s">
        <v>221</v>
      </c>
      <c r="N1" s="287" t="s">
        <v>222</v>
      </c>
    </row>
    <row r="2" spans="1:24" s="288" customFormat="1" ht="17.25" customHeight="1" x14ac:dyDescent="0.25"/>
    <row r="3" spans="1:24" s="289" customFormat="1" ht="24.75" customHeight="1" x14ac:dyDescent="0.25">
      <c r="A3" s="289" t="s">
        <v>223</v>
      </c>
    </row>
    <row r="4" spans="1:24" s="288" customFormat="1" ht="14.25" customHeight="1" x14ac:dyDescent="0.25">
      <c r="B4" s="290" t="s">
        <v>224</v>
      </c>
      <c r="C4" s="290"/>
      <c r="D4" s="290"/>
      <c r="E4" s="290" t="s">
        <v>225</v>
      </c>
      <c r="G4" s="290"/>
      <c r="H4" s="290" t="s">
        <v>226</v>
      </c>
      <c r="K4" s="290" t="s">
        <v>227</v>
      </c>
      <c r="L4" s="290"/>
    </row>
    <row r="6" spans="1:24" ht="30" x14ac:dyDescent="0.25">
      <c r="A6" s="291" t="s">
        <v>228</v>
      </c>
      <c r="B6" s="49"/>
      <c r="C6" s="49"/>
      <c r="D6" s="49"/>
      <c r="E6" s="49"/>
      <c r="F6" s="49"/>
      <c r="G6" s="49"/>
      <c r="H6" s="49"/>
      <c r="I6" s="49"/>
      <c r="J6" s="49"/>
      <c r="K6" s="49"/>
      <c r="L6" s="49"/>
      <c r="M6" s="49"/>
      <c r="N6" s="49"/>
      <c r="O6" s="49"/>
      <c r="P6" s="49"/>
      <c r="Q6" s="49"/>
      <c r="R6" s="49"/>
      <c r="S6" s="49"/>
      <c r="T6" s="49"/>
      <c r="U6" s="49"/>
      <c r="V6" s="49"/>
      <c r="W6" s="49"/>
      <c r="X6" s="49"/>
    </row>
    <row r="7" spans="1:24" ht="15" x14ac:dyDescent="0.25">
      <c r="A7" s="49"/>
      <c r="B7" s="290" t="s">
        <v>229</v>
      </c>
      <c r="C7" s="49"/>
      <c r="D7" s="49"/>
      <c r="E7" s="49"/>
      <c r="F7" s="49"/>
      <c r="G7" s="290" t="s">
        <v>230</v>
      </c>
      <c r="H7" s="49"/>
      <c r="I7" s="49"/>
      <c r="J7" s="49"/>
      <c r="K7" s="290" t="s">
        <v>61</v>
      </c>
      <c r="L7" s="49"/>
      <c r="M7" s="49"/>
      <c r="N7" s="49"/>
      <c r="O7" s="290" t="s">
        <v>71</v>
      </c>
      <c r="P7" s="49"/>
      <c r="Q7" s="49"/>
      <c r="R7" s="49"/>
      <c r="S7" s="49"/>
      <c r="T7" s="49"/>
      <c r="U7" s="49"/>
      <c r="V7" s="49"/>
      <c r="W7" s="49"/>
    </row>
    <row r="8" spans="1:24" ht="15" x14ac:dyDescent="0.25">
      <c r="A8" s="49"/>
      <c r="B8" s="292" t="s">
        <v>231</v>
      </c>
      <c r="C8" s="49"/>
      <c r="D8" s="49"/>
      <c r="E8" s="49"/>
      <c r="F8" s="49"/>
      <c r="G8" s="293" t="s">
        <v>232</v>
      </c>
      <c r="H8" s="49"/>
      <c r="I8" s="49"/>
      <c r="J8" s="49"/>
      <c r="K8" s="294" t="s">
        <v>233</v>
      </c>
      <c r="L8" s="49"/>
      <c r="M8" s="49"/>
      <c r="N8" s="49"/>
      <c r="O8" s="295" t="s">
        <v>234</v>
      </c>
      <c r="P8" s="49"/>
      <c r="Q8" s="49"/>
      <c r="R8" s="49"/>
      <c r="S8" s="49"/>
      <c r="T8" s="49"/>
      <c r="U8" s="49"/>
      <c r="V8" s="49"/>
      <c r="W8" s="49"/>
    </row>
    <row r="9" spans="1:24" ht="15" x14ac:dyDescent="0.25">
      <c r="A9" s="49"/>
      <c r="B9" s="292"/>
      <c r="C9" s="49"/>
      <c r="D9" s="49"/>
      <c r="E9" s="49"/>
      <c r="F9" s="49"/>
      <c r="G9" s="293"/>
      <c r="H9" s="49"/>
      <c r="I9" s="49"/>
      <c r="J9" s="49"/>
      <c r="K9" s="294"/>
      <c r="L9" s="49"/>
      <c r="M9" s="49"/>
      <c r="N9" s="49"/>
      <c r="O9" s="296"/>
      <c r="P9" s="49"/>
      <c r="Q9" s="49"/>
      <c r="R9" s="49"/>
      <c r="S9" s="49"/>
      <c r="T9" s="49"/>
      <c r="U9" s="49"/>
      <c r="V9" s="49"/>
      <c r="W9" s="49"/>
      <c r="X9" s="297"/>
    </row>
    <row r="10" spans="1:24" ht="15" x14ac:dyDescent="0.25">
      <c r="A10" s="49"/>
      <c r="B10" s="290" t="s">
        <v>76</v>
      </c>
      <c r="C10" s="49"/>
      <c r="D10" s="49"/>
      <c r="E10" s="49"/>
      <c r="F10" s="49"/>
      <c r="G10" s="290" t="s">
        <v>57</v>
      </c>
      <c r="H10" s="49"/>
      <c r="I10" s="49"/>
      <c r="J10" s="49"/>
      <c r="K10" s="290" t="s">
        <v>79</v>
      </c>
      <c r="L10" s="49"/>
      <c r="M10" s="49"/>
      <c r="N10" s="49"/>
      <c r="O10" s="290" t="s">
        <v>175</v>
      </c>
      <c r="P10" s="49"/>
      <c r="Q10" s="49"/>
      <c r="R10" s="49"/>
      <c r="S10" s="49"/>
      <c r="T10" s="49"/>
      <c r="U10" s="49"/>
      <c r="V10" s="49"/>
      <c r="W10" s="49"/>
    </row>
    <row r="11" spans="1:24" ht="15" x14ac:dyDescent="0.25">
      <c r="A11" s="49"/>
      <c r="B11" s="298" t="s">
        <v>235</v>
      </c>
      <c r="C11" s="49"/>
      <c r="D11" s="49"/>
      <c r="E11" s="49"/>
      <c r="F11" s="49"/>
      <c r="G11" s="294" t="s">
        <v>236</v>
      </c>
      <c r="H11" s="49"/>
      <c r="I11" s="49"/>
      <c r="J11" s="49"/>
      <c r="K11" s="296" t="s">
        <v>237</v>
      </c>
      <c r="L11" s="49"/>
      <c r="M11" s="49"/>
      <c r="N11" s="49"/>
      <c r="O11" s="299" t="s">
        <v>238</v>
      </c>
      <c r="P11" s="49"/>
      <c r="Q11" s="49"/>
      <c r="R11" s="49"/>
      <c r="S11" s="49"/>
      <c r="T11" s="49"/>
      <c r="U11" s="49"/>
      <c r="V11" s="49"/>
      <c r="W11" s="49"/>
      <c r="X11" s="297"/>
    </row>
    <row r="12" spans="1:24" ht="15" x14ac:dyDescent="0.25">
      <c r="A12" s="49"/>
      <c r="B12" s="49"/>
      <c r="C12" s="49"/>
      <c r="D12" s="49"/>
      <c r="E12" s="49"/>
      <c r="F12" s="300"/>
      <c r="G12" s="49"/>
      <c r="H12" s="49"/>
      <c r="I12" s="49"/>
      <c r="J12" s="49"/>
      <c r="K12" s="294"/>
      <c r="L12" s="49"/>
      <c r="M12" s="49"/>
      <c r="N12" s="49"/>
      <c r="O12" s="49"/>
      <c r="P12" s="49"/>
      <c r="Q12" s="49"/>
      <c r="R12" s="49"/>
      <c r="S12" s="49"/>
      <c r="T12" s="49"/>
      <c r="U12" s="49"/>
      <c r="V12" s="49"/>
      <c r="W12" s="49"/>
      <c r="X12" s="49"/>
    </row>
    <row r="13" spans="1:24" s="302" customFormat="1" ht="17.25" x14ac:dyDescent="0.25">
      <c r="A13" s="301" t="s">
        <v>239</v>
      </c>
    </row>
    <row r="14" spans="1:24" s="302" customFormat="1" ht="12.75" customHeight="1" x14ac:dyDescent="0.25">
      <c r="A14" s="301"/>
    </row>
    <row r="15" spans="1:24" s="302" customFormat="1" ht="17.25" x14ac:dyDescent="0.25">
      <c r="A15" s="303" t="s">
        <v>240</v>
      </c>
    </row>
    <row r="17" spans="1:19" s="304" customFormat="1" ht="25.5" x14ac:dyDescent="0.25">
      <c r="A17" s="304" t="s">
        <v>241</v>
      </c>
    </row>
    <row r="18" spans="1:19" s="304" customFormat="1" ht="15" customHeight="1" x14ac:dyDescent="0.25"/>
    <row r="19" spans="1:19" s="304" customFormat="1" ht="25.5" x14ac:dyDescent="0.25">
      <c r="A19" s="305" t="s">
        <v>242</v>
      </c>
    </row>
    <row r="20" spans="1:19" s="304" customFormat="1" ht="15" customHeight="1" x14ac:dyDescent="0.25">
      <c r="A20" s="306"/>
    </row>
    <row r="21" spans="1:19" s="304" customFormat="1" ht="23.25" customHeight="1" x14ac:dyDescent="0.25">
      <c r="A21" s="306" t="s">
        <v>243</v>
      </c>
    </row>
    <row r="22" spans="1:19" s="304" customFormat="1" ht="15" customHeight="1" x14ac:dyDescent="0.25">
      <c r="A22" s="306"/>
    </row>
    <row r="23" spans="1:19" ht="12.75" customHeight="1" x14ac:dyDescent="0.25">
      <c r="A23" s="307">
        <v>1</v>
      </c>
      <c r="B23" s="290" t="s">
        <v>244</v>
      </c>
      <c r="C23" s="308"/>
      <c r="D23" s="308"/>
      <c r="E23" s="308"/>
      <c r="F23" s="308"/>
      <c r="G23" s="308"/>
      <c r="H23" s="308"/>
      <c r="I23" s="308"/>
      <c r="J23" s="308"/>
      <c r="K23" s="308"/>
      <c r="L23" s="308"/>
      <c r="M23" s="308"/>
      <c r="N23" s="308"/>
      <c r="O23" s="49"/>
      <c r="P23" s="49"/>
      <c r="Q23" s="49"/>
      <c r="R23" s="49"/>
      <c r="S23" s="49"/>
    </row>
    <row r="24" spans="1:19" ht="12.75" customHeight="1" x14ac:dyDescent="0.25">
      <c r="A24" s="49"/>
      <c r="B24" s="290" t="s">
        <v>245</v>
      </c>
      <c r="C24" s="308"/>
      <c r="D24" s="308"/>
      <c r="E24" s="308"/>
      <c r="F24" s="308"/>
      <c r="G24" s="308"/>
      <c r="H24" s="308"/>
      <c r="I24" s="308"/>
      <c r="J24" s="308"/>
      <c r="K24" s="308"/>
      <c r="L24" s="308"/>
      <c r="M24" s="308"/>
      <c r="N24" s="308"/>
      <c r="O24" s="49"/>
      <c r="P24" s="49"/>
      <c r="Q24" s="49"/>
      <c r="R24" s="49"/>
      <c r="S24" s="49"/>
    </row>
    <row r="25" spans="1:19" ht="12.75" customHeight="1" x14ac:dyDescent="0.25">
      <c r="A25" s="49"/>
      <c r="B25" s="290" t="s">
        <v>246</v>
      </c>
      <c r="C25" s="308"/>
      <c r="D25" s="308"/>
      <c r="E25" s="308"/>
      <c r="F25" s="308"/>
      <c r="G25" s="308"/>
      <c r="H25" s="308"/>
      <c r="I25" s="308"/>
      <c r="J25" s="308"/>
      <c r="K25" s="308"/>
      <c r="L25" s="308"/>
      <c r="M25" s="308"/>
      <c r="N25" s="308"/>
      <c r="O25" s="49"/>
      <c r="P25" s="49"/>
      <c r="Q25" s="49"/>
      <c r="R25" s="49"/>
      <c r="S25" s="49"/>
    </row>
    <row r="26" spans="1:19" s="304" customFormat="1" ht="12.75" customHeight="1" x14ac:dyDescent="0.25">
      <c r="A26" s="306"/>
    </row>
    <row r="27" spans="1:19" s="304" customFormat="1" ht="12.75" customHeight="1" x14ac:dyDescent="0.25">
      <c r="A27" s="307">
        <v>2</v>
      </c>
      <c r="B27" s="290" t="s">
        <v>247</v>
      </c>
    </row>
    <row r="28" spans="1:19" s="304" customFormat="1" ht="12.75" customHeight="1" x14ac:dyDescent="0.25">
      <c r="A28" s="307"/>
      <c r="B28" s="290" t="s">
        <v>248</v>
      </c>
    </row>
    <row r="29" spans="1:19" s="304" customFormat="1" ht="12.75" customHeight="1" x14ac:dyDescent="0.25">
      <c r="A29" s="307"/>
      <c r="B29" s="290" t="s">
        <v>249</v>
      </c>
    </row>
    <row r="30" spans="1:19" s="304" customFormat="1" ht="12.75" customHeight="1" x14ac:dyDescent="0.25">
      <c r="A30" s="307"/>
      <c r="B30" s="290" t="s">
        <v>250</v>
      </c>
      <c r="C30" s="308"/>
      <c r="D30" s="308"/>
      <c r="E30" s="308"/>
      <c r="F30" s="308"/>
      <c r="G30" s="308"/>
      <c r="H30" s="308"/>
      <c r="I30" s="308"/>
      <c r="J30" s="308"/>
      <c r="K30" s="308"/>
    </row>
    <row r="31" spans="1:19" s="304" customFormat="1" ht="12.75" customHeight="1" x14ac:dyDescent="0.25">
      <c r="A31" s="307"/>
      <c r="B31" s="290" t="s">
        <v>251</v>
      </c>
      <c r="C31" s="308"/>
      <c r="D31" s="308"/>
      <c r="E31" s="308"/>
    </row>
    <row r="32" spans="1:19" s="304" customFormat="1" ht="12.75" customHeight="1" x14ac:dyDescent="0.25">
      <c r="A32" s="307"/>
      <c r="B32" s="290" t="s">
        <v>252</v>
      </c>
      <c r="C32" s="308"/>
      <c r="D32" s="308"/>
      <c r="E32" s="308"/>
      <c r="F32" s="308"/>
      <c r="G32" s="308"/>
      <c r="H32" s="308"/>
    </row>
    <row r="33" spans="1:22" s="304" customFormat="1" ht="12.75" customHeight="1" x14ac:dyDescent="0.25">
      <c r="A33" s="307"/>
      <c r="B33" s="290" t="s">
        <v>253</v>
      </c>
      <c r="C33" s="308"/>
      <c r="D33" s="308"/>
      <c r="E33" s="308"/>
      <c r="F33" s="308"/>
      <c r="G33" s="308"/>
      <c r="H33" s="308"/>
      <c r="I33" s="308"/>
      <c r="J33" s="308"/>
      <c r="K33" s="308"/>
      <c r="L33" s="308"/>
      <c r="M33" s="308"/>
    </row>
    <row r="34" spans="1:22" s="304" customFormat="1" ht="12.75" customHeight="1" x14ac:dyDescent="0.25">
      <c r="A34" s="307"/>
      <c r="B34" s="307"/>
      <c r="C34" s="307"/>
      <c r="D34" s="307"/>
      <c r="E34" s="307"/>
      <c r="F34" s="307"/>
      <c r="G34" s="307"/>
      <c r="H34" s="307"/>
      <c r="I34" s="307"/>
      <c r="J34" s="307"/>
    </row>
    <row r="35" spans="1:22" s="304" customFormat="1" ht="12.75" customHeight="1" x14ac:dyDescent="0.25">
      <c r="A35" s="307">
        <v>3</v>
      </c>
      <c r="B35" s="290" t="s">
        <v>254</v>
      </c>
    </row>
    <row r="36" spans="1:22" s="304" customFormat="1" ht="12.75" customHeight="1" x14ac:dyDescent="0.25">
      <c r="A36" s="306"/>
    </row>
    <row r="37" spans="1:22" s="304" customFormat="1" ht="12.75" customHeight="1" x14ac:dyDescent="0.25">
      <c r="A37" s="307">
        <v>4</v>
      </c>
      <c r="B37" s="290" t="s">
        <v>255</v>
      </c>
      <c r="C37" s="308"/>
    </row>
    <row r="38" spans="1:22" s="304" customFormat="1" ht="12.75" customHeight="1" x14ac:dyDescent="0.25">
      <c r="A38" s="306"/>
      <c r="B38" s="309" t="s">
        <v>256</v>
      </c>
      <c r="C38" s="290" t="s">
        <v>257</v>
      </c>
    </row>
    <row r="39" spans="1:22" s="304" customFormat="1" ht="12.75" customHeight="1" x14ac:dyDescent="0.25">
      <c r="A39" s="306"/>
      <c r="B39" s="309" t="s">
        <v>258</v>
      </c>
      <c r="C39" s="290" t="s">
        <v>259</v>
      </c>
    </row>
    <row r="40" spans="1:22" s="304" customFormat="1" ht="12.75" customHeight="1" x14ac:dyDescent="0.25">
      <c r="A40" s="306"/>
      <c r="B40" s="308"/>
      <c r="C40" s="290"/>
    </row>
    <row r="41" spans="1:22" s="304" customFormat="1" ht="12.75" customHeight="1" x14ac:dyDescent="0.25">
      <c r="A41" s="306"/>
    </row>
    <row r="42" spans="1:22" s="304" customFormat="1" ht="12.75" customHeight="1" x14ac:dyDescent="0.25">
      <c r="A42" s="307">
        <v>5</v>
      </c>
      <c r="B42" s="290" t="s">
        <v>260</v>
      </c>
      <c r="C42" s="308"/>
    </row>
    <row r="43" spans="1:22" s="304" customFormat="1" ht="12.75" customHeight="1" x14ac:dyDescent="0.25">
      <c r="A43" s="49"/>
      <c r="B43" s="309" t="s">
        <v>256</v>
      </c>
      <c r="C43" s="290" t="s">
        <v>261</v>
      </c>
    </row>
    <row r="44" spans="1:22" s="304" customFormat="1" ht="12.75" customHeight="1" x14ac:dyDescent="0.25">
      <c r="A44" s="49"/>
      <c r="B44" s="309" t="s">
        <v>258</v>
      </c>
      <c r="C44" s="290" t="s">
        <v>262</v>
      </c>
    </row>
    <row r="45" spans="1:22" s="304" customFormat="1" ht="12.75" customHeight="1" x14ac:dyDescent="0.25">
      <c r="A45" s="306"/>
    </row>
    <row r="46" spans="1:22" s="304" customFormat="1" ht="12.75" customHeight="1" x14ac:dyDescent="0.25">
      <c r="A46" s="307">
        <v>6</v>
      </c>
      <c r="B46" s="310" t="s">
        <v>263</v>
      </c>
    </row>
    <row r="47" spans="1:22" s="304" customFormat="1" ht="12.75" customHeight="1" x14ac:dyDescent="0.25">
      <c r="A47" s="290"/>
    </row>
    <row r="48" spans="1:22" s="304" customFormat="1" ht="12.75" customHeight="1" x14ac:dyDescent="0.25">
      <c r="A48" s="307">
        <v>7</v>
      </c>
      <c r="B48" s="290" t="s">
        <v>264</v>
      </c>
      <c r="D48" s="290"/>
      <c r="E48" s="290"/>
      <c r="F48" s="290"/>
      <c r="G48" s="290"/>
      <c r="H48" s="290"/>
      <c r="I48" s="290"/>
      <c r="J48" s="290"/>
      <c r="K48" s="290"/>
      <c r="L48" s="290"/>
      <c r="M48" s="290"/>
      <c r="N48" s="290"/>
      <c r="O48" s="290"/>
      <c r="P48" s="290"/>
      <c r="Q48" s="290"/>
      <c r="R48" s="290"/>
      <c r="S48" s="290"/>
      <c r="T48" s="290"/>
      <c r="U48" s="290"/>
      <c r="V48" s="290"/>
    </row>
    <row r="49" spans="1:22" s="304" customFormat="1" ht="12.75" customHeight="1" x14ac:dyDescent="0.25">
      <c r="A49" s="306"/>
      <c r="O49" s="290"/>
      <c r="P49" s="290"/>
      <c r="Q49" s="290"/>
      <c r="R49" s="290"/>
      <c r="S49" s="290"/>
      <c r="T49" s="290"/>
      <c r="U49" s="290"/>
      <c r="V49" s="290"/>
    </row>
    <row r="50" spans="1:22" s="304" customFormat="1" ht="12.75" customHeight="1" x14ac:dyDescent="0.25">
      <c r="A50" s="307">
        <v>8</v>
      </c>
      <c r="B50" s="290" t="s">
        <v>265</v>
      </c>
    </row>
    <row r="51" spans="1:22" s="304" customFormat="1" ht="12.75" customHeight="1" x14ac:dyDescent="0.25">
      <c r="A51" s="307"/>
      <c r="B51" s="290"/>
      <c r="C51" s="290" t="s">
        <v>266</v>
      </c>
    </row>
    <row r="52" spans="1:22" s="304" customFormat="1" ht="12.75" customHeight="1" x14ac:dyDescent="0.25">
      <c r="A52" s="290"/>
      <c r="B52" s="290"/>
    </row>
    <row r="53" spans="1:22" s="304" customFormat="1" ht="12.75" customHeight="1" x14ac:dyDescent="0.25">
      <c r="A53" s="307">
        <v>9</v>
      </c>
      <c r="B53" s="311" t="s">
        <v>267</v>
      </c>
      <c r="C53" s="49"/>
    </row>
    <row r="54" spans="1:22" s="304" customFormat="1" ht="12.75" customHeight="1" x14ac:dyDescent="0.25">
      <c r="B54" s="309" t="s">
        <v>256</v>
      </c>
      <c r="C54" s="311" t="s">
        <v>268</v>
      </c>
    </row>
    <row r="55" spans="1:22" s="304" customFormat="1" ht="12.75" customHeight="1" x14ac:dyDescent="0.25">
      <c r="A55" s="307"/>
      <c r="B55" s="309" t="s">
        <v>258</v>
      </c>
      <c r="C55" s="311" t="s">
        <v>269</v>
      </c>
    </row>
    <row r="56" spans="1:22" s="304" customFormat="1" ht="12.75" customHeight="1" x14ac:dyDescent="0.25">
      <c r="B56" s="309" t="s">
        <v>49</v>
      </c>
      <c r="C56" s="311" t="s">
        <v>270</v>
      </c>
    </row>
    <row r="57" spans="1:22" s="304" customFormat="1" ht="12.75" customHeight="1" x14ac:dyDescent="0.25"/>
    <row r="58" spans="1:22" ht="23.25" x14ac:dyDescent="0.25">
      <c r="A58" s="306" t="s">
        <v>271</v>
      </c>
    </row>
    <row r="59" spans="1:22" ht="12.75" customHeight="1" x14ac:dyDescent="0.25"/>
    <row r="60" spans="1:22" ht="12.75" customHeight="1" x14ac:dyDescent="0.2">
      <c r="A60" s="307">
        <v>10</v>
      </c>
      <c r="B60" s="312" t="s">
        <v>272</v>
      </c>
    </row>
    <row r="61" spans="1:22" ht="12.75" customHeight="1" x14ac:dyDescent="0.2">
      <c r="B61" s="312" t="s">
        <v>273</v>
      </c>
    </row>
    <row r="62" spans="1:22" ht="12.75" customHeight="1" x14ac:dyDescent="0.2">
      <c r="B62" s="312" t="s">
        <v>274</v>
      </c>
    </row>
    <row r="63" spans="1:22" ht="12.75" customHeight="1" x14ac:dyDescent="0.25"/>
    <row r="64" spans="1:22" ht="12.75" customHeight="1" x14ac:dyDescent="0.25">
      <c r="A64" s="307">
        <v>11</v>
      </c>
      <c r="B64" s="311" t="s">
        <v>275</v>
      </c>
    </row>
    <row r="65" spans="1:22" ht="12.75" customHeight="1" x14ac:dyDescent="0.25">
      <c r="B65" s="311" t="s">
        <v>276</v>
      </c>
    </row>
    <row r="66" spans="1:22" ht="12.75" customHeight="1" x14ac:dyDescent="0.25"/>
    <row r="67" spans="1:22" x14ac:dyDescent="0.25">
      <c r="A67" s="307">
        <v>12</v>
      </c>
      <c r="B67" s="310" t="s">
        <v>277</v>
      </c>
    </row>
    <row r="68" spans="1:22" ht="12.75" customHeight="1" x14ac:dyDescent="0.25">
      <c r="C68" s="308"/>
      <c r="D68" s="308"/>
      <c r="E68" s="308"/>
      <c r="F68" s="308"/>
      <c r="G68" s="308"/>
      <c r="H68" s="308"/>
      <c r="I68" s="308"/>
      <c r="J68" s="308"/>
      <c r="K68" s="308"/>
      <c r="L68" s="308"/>
      <c r="M68" s="308"/>
      <c r="N68" s="308"/>
      <c r="O68" s="49"/>
      <c r="P68" s="49"/>
      <c r="Q68" s="49"/>
      <c r="R68" s="49"/>
      <c r="S68" s="49"/>
    </row>
    <row r="69" spans="1:22" ht="12.75" customHeight="1" x14ac:dyDescent="0.25">
      <c r="A69" s="307">
        <v>13</v>
      </c>
      <c r="B69" s="311" t="s">
        <v>278</v>
      </c>
      <c r="C69" s="308"/>
      <c r="D69" s="308"/>
      <c r="E69" s="308"/>
      <c r="F69" s="308"/>
      <c r="G69" s="308"/>
      <c r="H69" s="308"/>
      <c r="I69" s="308"/>
      <c r="J69" s="308"/>
      <c r="K69" s="308"/>
      <c r="L69" s="308"/>
      <c r="M69" s="308"/>
      <c r="N69" s="308"/>
      <c r="O69" s="49"/>
      <c r="P69" s="49"/>
      <c r="Q69" s="49"/>
      <c r="R69" s="49"/>
      <c r="S69" s="49"/>
    </row>
    <row r="70" spans="1:22" ht="12.75" customHeight="1" x14ac:dyDescent="0.25">
      <c r="A70" s="307"/>
      <c r="B70" s="311"/>
      <c r="C70" s="308"/>
      <c r="D70" s="308"/>
      <c r="E70" s="308"/>
      <c r="F70" s="308"/>
      <c r="G70" s="308"/>
      <c r="H70" s="308"/>
      <c r="I70" s="308"/>
      <c r="J70" s="308"/>
      <c r="K70" s="308"/>
      <c r="L70" s="308"/>
      <c r="M70" s="308"/>
      <c r="N70" s="308"/>
      <c r="O70" s="49"/>
      <c r="P70" s="49"/>
      <c r="Q70" s="49"/>
      <c r="R70" s="49"/>
      <c r="S70" s="49"/>
    </row>
    <row r="71" spans="1:22" ht="12.75" customHeight="1" x14ac:dyDescent="0.25">
      <c r="A71" s="307">
        <v>14</v>
      </c>
      <c r="B71" s="311" t="s">
        <v>279</v>
      </c>
      <c r="C71" s="308"/>
      <c r="D71" s="308"/>
      <c r="E71" s="308"/>
      <c r="F71" s="308"/>
      <c r="G71" s="308"/>
      <c r="H71" s="308"/>
      <c r="I71" s="308"/>
      <c r="J71" s="308"/>
      <c r="K71" s="308"/>
      <c r="L71" s="308"/>
      <c r="M71" s="308"/>
      <c r="N71" s="308"/>
      <c r="O71" s="49"/>
      <c r="P71" s="49"/>
      <c r="Q71" s="49"/>
      <c r="R71" s="49"/>
      <c r="S71" s="290" t="s">
        <v>1</v>
      </c>
    </row>
    <row r="72" spans="1:22" ht="12.75" customHeight="1" x14ac:dyDescent="0.25">
      <c r="A72" s="313"/>
      <c r="B72" s="311" t="s">
        <v>280</v>
      </c>
      <c r="C72" s="308"/>
      <c r="D72" s="308"/>
      <c r="E72" s="308"/>
      <c r="F72" s="308"/>
      <c r="G72" s="308"/>
      <c r="H72" s="308"/>
      <c r="I72" s="308"/>
      <c r="J72" s="308"/>
      <c r="K72" s="308"/>
      <c r="L72" s="308"/>
      <c r="M72" s="308"/>
      <c r="N72" s="308"/>
      <c r="O72" s="49"/>
      <c r="P72" s="49"/>
      <c r="Q72" s="49"/>
      <c r="R72" s="49"/>
      <c r="S72" s="49"/>
    </row>
    <row r="73" spans="1:22" ht="12.75" customHeight="1" x14ac:dyDescent="0.25">
      <c r="A73" s="314"/>
      <c r="B73" s="311" t="s">
        <v>281</v>
      </c>
      <c r="C73" s="308"/>
      <c r="D73" s="308"/>
      <c r="E73" s="308"/>
      <c r="F73" s="308"/>
      <c r="G73" s="308"/>
      <c r="H73" s="308"/>
      <c r="I73" s="308"/>
      <c r="J73" s="308"/>
      <c r="K73" s="308"/>
      <c r="L73" s="308"/>
      <c r="M73" s="308"/>
      <c r="N73" s="308"/>
      <c r="O73" s="49"/>
      <c r="P73" s="49"/>
      <c r="Q73" s="49"/>
      <c r="R73" s="49"/>
      <c r="S73" s="49"/>
    </row>
    <row r="74" spans="1:22" ht="12.75" customHeight="1" x14ac:dyDescent="0.25">
      <c r="A74" s="313"/>
      <c r="D74" s="308"/>
      <c r="E74" s="308"/>
      <c r="F74" s="308"/>
      <c r="G74" s="308"/>
      <c r="H74" s="308"/>
      <c r="I74" s="308"/>
      <c r="J74" s="308"/>
      <c r="K74" s="308"/>
      <c r="L74" s="308"/>
      <c r="M74" s="308"/>
      <c r="N74" s="308"/>
      <c r="O74" s="49"/>
      <c r="P74" s="49"/>
      <c r="Q74" s="49"/>
      <c r="R74" s="49"/>
      <c r="S74" s="49"/>
    </row>
    <row r="75" spans="1:22" ht="12.75" customHeight="1" x14ac:dyDescent="0.25">
      <c r="A75" s="307">
        <v>15</v>
      </c>
      <c r="B75" s="310" t="s">
        <v>282</v>
      </c>
      <c r="D75" s="308"/>
      <c r="E75" s="308"/>
      <c r="F75" s="308"/>
      <c r="G75" s="308"/>
      <c r="H75" s="308"/>
      <c r="I75" s="308"/>
      <c r="J75" s="308"/>
      <c r="K75" s="308"/>
      <c r="L75" s="308"/>
      <c r="M75" s="308"/>
      <c r="N75" s="308"/>
      <c r="O75" s="49"/>
      <c r="P75" s="49"/>
      <c r="Q75" s="49"/>
      <c r="R75" s="49"/>
      <c r="S75" s="49"/>
    </row>
    <row r="76" spans="1:22" ht="12.75" customHeight="1" x14ac:dyDescent="0.25">
      <c r="D76" s="308"/>
      <c r="E76" s="308"/>
      <c r="F76" s="308"/>
      <c r="G76" s="308"/>
      <c r="H76" s="308"/>
      <c r="I76" s="308"/>
      <c r="J76" s="308"/>
      <c r="K76" s="308"/>
      <c r="L76" s="308"/>
      <c r="M76" s="308"/>
      <c r="N76" s="308"/>
      <c r="O76" s="49"/>
      <c r="P76" s="49"/>
      <c r="Q76" s="49"/>
      <c r="R76" s="49"/>
      <c r="S76" s="49"/>
    </row>
    <row r="77" spans="1:22" ht="12.75" customHeight="1" x14ac:dyDescent="0.25">
      <c r="A77" s="307">
        <v>16</v>
      </c>
      <c r="B77" s="290" t="s">
        <v>283</v>
      </c>
      <c r="C77" s="49"/>
    </row>
    <row r="78" spans="1:22" ht="12.75" customHeight="1" x14ac:dyDescent="0.25">
      <c r="A78" s="307"/>
      <c r="C78" s="49"/>
    </row>
    <row r="79" spans="1:22" ht="12.75" customHeight="1" x14ac:dyDescent="0.25">
      <c r="A79" s="307">
        <v>17</v>
      </c>
      <c r="B79" s="311" t="s">
        <v>284</v>
      </c>
      <c r="C79" s="49"/>
      <c r="D79" s="304"/>
      <c r="E79" s="304"/>
      <c r="F79" s="304"/>
      <c r="G79" s="304"/>
      <c r="H79" s="304"/>
      <c r="I79" s="304"/>
      <c r="J79" s="304"/>
      <c r="K79" s="304"/>
      <c r="L79" s="304"/>
      <c r="M79" s="304"/>
      <c r="N79" s="304"/>
      <c r="O79" s="304"/>
      <c r="P79" s="304"/>
      <c r="Q79" s="304"/>
      <c r="R79" s="304"/>
      <c r="S79" s="304"/>
      <c r="T79" s="304"/>
      <c r="U79" s="304"/>
      <c r="V79" s="304"/>
    </row>
    <row r="80" spans="1:22" ht="12.75" customHeight="1" x14ac:dyDescent="0.25">
      <c r="A80" s="307"/>
      <c r="C80" s="290" t="s">
        <v>285</v>
      </c>
    </row>
    <row r="81" spans="1:3" ht="12.75" customHeight="1" x14ac:dyDescent="0.25">
      <c r="A81" s="307"/>
      <c r="C81" s="290" t="s">
        <v>286</v>
      </c>
    </row>
    <row r="82" spans="1:3" ht="12.75" customHeight="1" x14ac:dyDescent="0.25">
      <c r="A82" s="313"/>
    </row>
    <row r="83" spans="1:3" ht="23.25" x14ac:dyDescent="0.25">
      <c r="A83" s="306" t="s">
        <v>287</v>
      </c>
    </row>
    <row r="84" spans="1:3" ht="12.75" customHeight="1" x14ac:dyDescent="0.25">
      <c r="A84" s="306"/>
    </row>
    <row r="85" spans="1:3" ht="12.75" customHeight="1" x14ac:dyDescent="0.25">
      <c r="A85" s="307">
        <v>18</v>
      </c>
      <c r="B85" s="290" t="s">
        <v>288</v>
      </c>
      <c r="C85" s="308"/>
    </row>
    <row r="86" spans="1:3" ht="12.75" customHeight="1" x14ac:dyDescent="0.25">
      <c r="A86" s="307"/>
      <c r="B86" s="309" t="s">
        <v>256</v>
      </c>
      <c r="C86" s="290" t="s">
        <v>289</v>
      </c>
    </row>
    <row r="87" spans="1:3" ht="12.75" customHeight="1" x14ac:dyDescent="0.25">
      <c r="A87" s="49"/>
      <c r="B87" s="309" t="s">
        <v>258</v>
      </c>
      <c r="C87" s="290" t="s">
        <v>290</v>
      </c>
    </row>
    <row r="88" spans="1:3" ht="12.75" customHeight="1" x14ac:dyDescent="0.25">
      <c r="A88" s="307"/>
      <c r="B88" s="309" t="s">
        <v>49</v>
      </c>
      <c r="C88" s="290" t="s">
        <v>291</v>
      </c>
    </row>
    <row r="89" spans="1:3" ht="12.75" customHeight="1" x14ac:dyDescent="0.25">
      <c r="B89" s="309" t="s">
        <v>158</v>
      </c>
      <c r="C89" s="290" t="s">
        <v>292</v>
      </c>
    </row>
    <row r="90" spans="1:3" ht="12.75" customHeight="1" x14ac:dyDescent="0.25">
      <c r="B90" s="309" t="s">
        <v>293</v>
      </c>
      <c r="C90" s="290" t="s">
        <v>294</v>
      </c>
    </row>
    <row r="91" spans="1:3" ht="12.75" customHeight="1" x14ac:dyDescent="0.25">
      <c r="B91" s="315"/>
    </row>
    <row r="92" spans="1:3" ht="12.75" customHeight="1" x14ac:dyDescent="0.25">
      <c r="A92" s="307">
        <v>19</v>
      </c>
      <c r="B92" s="311" t="s">
        <v>295</v>
      </c>
    </row>
    <row r="93" spans="1:3" ht="12.75" customHeight="1" x14ac:dyDescent="0.25">
      <c r="A93" s="49"/>
      <c r="B93" s="315"/>
    </row>
    <row r="94" spans="1:3" ht="12.75" customHeight="1" x14ac:dyDescent="0.25">
      <c r="A94" s="307">
        <v>20</v>
      </c>
      <c r="B94" s="290" t="s">
        <v>296</v>
      </c>
    </row>
    <row r="95" spans="1:3" ht="12.75" customHeight="1" x14ac:dyDescent="0.25">
      <c r="A95" s="313"/>
    </row>
    <row r="96" spans="1:3" ht="23.25" x14ac:dyDescent="0.25">
      <c r="A96" s="306" t="s">
        <v>297</v>
      </c>
    </row>
    <row r="97" spans="1:5" ht="12.75" customHeight="1" x14ac:dyDescent="0.25">
      <c r="A97" s="306"/>
    </row>
    <row r="98" spans="1:5" ht="12.75" customHeight="1" x14ac:dyDescent="0.25">
      <c r="A98" s="307">
        <v>21</v>
      </c>
      <c r="B98" s="290" t="s">
        <v>298</v>
      </c>
      <c r="C98" s="311"/>
    </row>
    <row r="99" spans="1:5" ht="12.75" customHeight="1" x14ac:dyDescent="0.25">
      <c r="A99" s="306"/>
      <c r="B99" s="309" t="s">
        <v>256</v>
      </c>
      <c r="C99" s="311" t="s">
        <v>299</v>
      </c>
    </row>
    <row r="100" spans="1:5" ht="12.75" customHeight="1" x14ac:dyDescent="0.25">
      <c r="A100" s="306"/>
      <c r="B100" s="309" t="s">
        <v>258</v>
      </c>
      <c r="C100" s="311" t="s">
        <v>300</v>
      </c>
    </row>
    <row r="101" spans="1:5" ht="12.75" customHeight="1" x14ac:dyDescent="0.25">
      <c r="A101" s="306"/>
      <c r="B101" s="309" t="s">
        <v>49</v>
      </c>
      <c r="C101" s="311" t="s">
        <v>301</v>
      </c>
    </row>
    <row r="102" spans="1:5" ht="12.75" customHeight="1" x14ac:dyDescent="0.25">
      <c r="A102" s="306"/>
      <c r="B102" s="309" t="s">
        <v>158</v>
      </c>
      <c r="C102" s="311" t="s">
        <v>302</v>
      </c>
    </row>
    <row r="103" spans="1:5" ht="12.75" customHeight="1" x14ac:dyDescent="0.2">
      <c r="A103" s="306"/>
      <c r="B103" s="309" t="s">
        <v>293</v>
      </c>
      <c r="C103" s="220" t="s">
        <v>303</v>
      </c>
    </row>
    <row r="104" spans="1:5" ht="12.75" customHeight="1" x14ac:dyDescent="0.25">
      <c r="A104" s="306"/>
    </row>
    <row r="105" spans="1:5" ht="23.25" customHeight="1" x14ac:dyDescent="0.25">
      <c r="A105" s="306" t="s">
        <v>304</v>
      </c>
    </row>
    <row r="106" spans="1:5" ht="12.75" customHeight="1" x14ac:dyDescent="0.25">
      <c r="A106" s="306"/>
    </row>
    <row r="107" spans="1:5" ht="12.75" customHeight="1" x14ac:dyDescent="0.25">
      <c r="A107" s="307">
        <v>22</v>
      </c>
      <c r="B107" s="290" t="s">
        <v>305</v>
      </c>
      <c r="C107" s="49"/>
      <c r="D107" s="49"/>
      <c r="E107" s="49"/>
    </row>
    <row r="108" spans="1:5" ht="12.75" customHeight="1" x14ac:dyDescent="0.25">
      <c r="A108" s="306"/>
      <c r="B108" s="309" t="s">
        <v>256</v>
      </c>
      <c r="C108" s="290" t="s">
        <v>306</v>
      </c>
      <c r="D108" s="49"/>
      <c r="E108" s="49"/>
    </row>
    <row r="109" spans="1:5" ht="12.75" customHeight="1" x14ac:dyDescent="0.25">
      <c r="A109" s="306"/>
      <c r="B109" s="309" t="s">
        <v>258</v>
      </c>
      <c r="C109" s="290" t="s">
        <v>307</v>
      </c>
      <c r="D109" s="49"/>
      <c r="E109" s="49"/>
    </row>
    <row r="110" spans="1:5" ht="12.75" customHeight="1" x14ac:dyDescent="0.25">
      <c r="A110" s="306"/>
      <c r="B110" s="309" t="s">
        <v>49</v>
      </c>
      <c r="C110" s="290" t="s">
        <v>308</v>
      </c>
      <c r="D110" s="49"/>
      <c r="E110" s="49"/>
    </row>
    <row r="111" spans="1:5" ht="12.75" customHeight="1" x14ac:dyDescent="0.25">
      <c r="A111" s="306"/>
      <c r="B111" s="309" t="s">
        <v>158</v>
      </c>
      <c r="C111" s="290" t="s">
        <v>309</v>
      </c>
      <c r="D111" s="49"/>
      <c r="E111" s="49"/>
    </row>
    <row r="112" spans="1:5" ht="12.75" customHeight="1" x14ac:dyDescent="0.25">
      <c r="A112" s="306"/>
      <c r="B112" s="309"/>
      <c r="C112" s="316" t="s">
        <v>310</v>
      </c>
      <c r="D112" s="316"/>
      <c r="E112" s="49"/>
    </row>
    <row r="113" spans="1:31" ht="12.75" customHeight="1" x14ac:dyDescent="0.25">
      <c r="A113" s="306"/>
    </row>
    <row r="114" spans="1:31" ht="23.25" x14ac:dyDescent="0.25">
      <c r="A114" s="306" t="s">
        <v>311</v>
      </c>
    </row>
    <row r="115" spans="1:31" ht="12.75" customHeight="1" x14ac:dyDescent="0.25">
      <c r="A115" s="306"/>
    </row>
    <row r="116" spans="1:31" ht="12.75" customHeight="1" x14ac:dyDescent="0.25">
      <c r="A116" s="307">
        <v>23</v>
      </c>
      <c r="B116" s="290" t="s">
        <v>312</v>
      </c>
      <c r="C116" s="49"/>
    </row>
    <row r="117" spans="1:31" ht="12.75" customHeight="1" x14ac:dyDescent="0.25">
      <c r="A117" s="306"/>
      <c r="B117" s="315" t="s">
        <v>256</v>
      </c>
      <c r="C117" s="290" t="s">
        <v>313</v>
      </c>
    </row>
    <row r="118" spans="1:31" ht="12.75" customHeight="1" x14ac:dyDescent="0.25">
      <c r="A118" s="306"/>
      <c r="B118" s="315"/>
      <c r="C118" s="290" t="s">
        <v>314</v>
      </c>
    </row>
    <row r="119" spans="1:31" ht="12.75" customHeight="1" x14ac:dyDescent="0.25">
      <c r="A119" s="306"/>
      <c r="B119" s="315" t="s">
        <v>258</v>
      </c>
      <c r="C119" s="290" t="s">
        <v>315</v>
      </c>
    </row>
    <row r="120" spans="1:31" ht="12.75" customHeight="1" x14ac:dyDescent="0.25">
      <c r="A120" s="306"/>
      <c r="C120" s="290" t="s">
        <v>316</v>
      </c>
    </row>
    <row r="121" spans="1:31" ht="12.75" customHeight="1" x14ac:dyDescent="0.25">
      <c r="A121" s="306"/>
      <c r="B121" s="315" t="s">
        <v>49</v>
      </c>
      <c r="C121" s="290" t="s">
        <v>317</v>
      </c>
      <c r="D121" s="49"/>
    </row>
    <row r="122" spans="1:31" ht="12.75" customHeight="1" x14ac:dyDescent="0.25">
      <c r="B122" s="315" t="s">
        <v>158</v>
      </c>
      <c r="C122" s="290" t="s">
        <v>318</v>
      </c>
      <c r="D122" s="49"/>
    </row>
    <row r="123" spans="1:31" ht="12.75" customHeight="1" x14ac:dyDescent="0.25">
      <c r="A123" s="307"/>
      <c r="B123" s="315"/>
      <c r="D123" s="49"/>
    </row>
    <row r="124" spans="1:31" ht="12.75" customHeight="1" x14ac:dyDescent="0.2">
      <c r="A124" s="307">
        <v>24</v>
      </c>
      <c r="B124" s="312" t="s">
        <v>319</v>
      </c>
      <c r="C124" s="317"/>
      <c r="D124" s="220"/>
      <c r="E124" s="220"/>
      <c r="F124" s="220"/>
      <c r="G124" s="220"/>
      <c r="H124" s="220"/>
      <c r="I124" s="220"/>
      <c r="J124" s="220"/>
      <c r="K124" s="220"/>
      <c r="L124" s="220"/>
      <c r="M124" s="220"/>
    </row>
    <row r="125" spans="1:31" ht="12.75" customHeight="1" x14ac:dyDescent="0.2">
      <c r="A125" s="307"/>
      <c r="B125" s="220"/>
      <c r="C125" s="220" t="s">
        <v>320</v>
      </c>
      <c r="D125" s="220"/>
      <c r="E125" s="220"/>
      <c r="F125" s="220"/>
      <c r="G125" s="220"/>
      <c r="H125" s="220"/>
      <c r="I125" s="220"/>
      <c r="J125" s="220"/>
      <c r="K125" s="220"/>
      <c r="L125" s="220"/>
      <c r="M125" s="220"/>
      <c r="N125" s="220"/>
    </row>
    <row r="126" spans="1:31" ht="12.75" customHeight="1" x14ac:dyDescent="0.2">
      <c r="B126" s="315"/>
      <c r="C126" s="220" t="s">
        <v>321</v>
      </c>
      <c r="D126" s="49"/>
    </row>
    <row r="127" spans="1:31" ht="12.75" customHeight="1" x14ac:dyDescent="0.25">
      <c r="B127" s="315"/>
      <c r="D127" s="49"/>
    </row>
    <row r="128" spans="1:31" x14ac:dyDescent="0.25">
      <c r="A128" s="307">
        <v>25</v>
      </c>
      <c r="B128" s="310" t="s">
        <v>322</v>
      </c>
      <c r="C128" s="310"/>
      <c r="D128" s="310"/>
      <c r="E128" s="310"/>
      <c r="F128" s="310"/>
      <c r="G128" s="310"/>
      <c r="H128" s="310"/>
      <c r="I128" s="310"/>
      <c r="J128" s="310"/>
      <c r="K128" s="310"/>
      <c r="R128" s="310"/>
      <c r="S128" s="310"/>
      <c r="T128" s="310"/>
      <c r="U128" s="310"/>
      <c r="V128" s="310"/>
      <c r="W128" s="310"/>
      <c r="X128" s="310"/>
      <c r="Y128" s="310"/>
      <c r="Z128" s="310"/>
      <c r="AA128" s="310"/>
      <c r="AB128" s="310"/>
      <c r="AC128" s="310"/>
      <c r="AD128" s="310"/>
      <c r="AE128" s="310"/>
    </row>
    <row r="129" spans="1:31" x14ac:dyDescent="0.25">
      <c r="A129" s="307"/>
      <c r="B129" s="310"/>
      <c r="C129" s="310"/>
      <c r="D129" s="310"/>
      <c r="E129" s="310"/>
      <c r="F129" s="310"/>
      <c r="G129" s="310"/>
      <c r="H129" s="310"/>
      <c r="I129" s="310"/>
      <c r="J129" s="310"/>
      <c r="K129" s="310"/>
      <c r="Q129" s="310"/>
      <c r="R129" s="310"/>
      <c r="S129" s="310"/>
      <c r="T129" s="310"/>
      <c r="U129" s="310"/>
      <c r="V129" s="310"/>
      <c r="W129" s="310"/>
      <c r="X129" s="310"/>
      <c r="Y129" s="310"/>
      <c r="Z129" s="310"/>
      <c r="AA129" s="310"/>
      <c r="AB129" s="310"/>
      <c r="AC129" s="310"/>
      <c r="AD129" s="310"/>
      <c r="AE129" s="310"/>
    </row>
    <row r="130" spans="1:31" x14ac:dyDescent="0.25">
      <c r="A130" s="307">
        <v>26</v>
      </c>
      <c r="B130" s="310" t="s">
        <v>323</v>
      </c>
      <c r="C130" s="310"/>
      <c r="D130" s="310"/>
      <c r="E130" s="310"/>
      <c r="F130" s="310"/>
      <c r="G130" s="310"/>
      <c r="H130" s="310"/>
      <c r="I130" s="310"/>
      <c r="J130" s="310"/>
      <c r="K130" s="310"/>
      <c r="Q130" s="310"/>
      <c r="S130" s="310"/>
      <c r="T130" s="310"/>
      <c r="U130" s="310"/>
      <c r="V130" s="310"/>
      <c r="W130" s="310"/>
      <c r="X130" s="310"/>
      <c r="Y130" s="310"/>
      <c r="Z130" s="310"/>
      <c r="AA130" s="310"/>
      <c r="AB130" s="310"/>
      <c r="AC130" s="310"/>
      <c r="AD130" s="310"/>
      <c r="AE130" s="310"/>
    </row>
    <row r="131" spans="1:31" x14ac:dyDescent="0.25">
      <c r="A131" s="307"/>
      <c r="B131" s="310"/>
      <c r="C131" s="310"/>
      <c r="D131" s="310"/>
      <c r="E131" s="310"/>
      <c r="F131" s="310"/>
      <c r="G131" s="310"/>
      <c r="H131" s="310"/>
      <c r="I131" s="310"/>
      <c r="J131" s="310"/>
      <c r="K131" s="310"/>
      <c r="Q131" s="310"/>
      <c r="S131" s="310"/>
      <c r="T131" s="310"/>
      <c r="U131" s="310"/>
      <c r="V131" s="310"/>
      <c r="W131" s="310"/>
      <c r="X131" s="310"/>
      <c r="Y131" s="310"/>
      <c r="Z131" s="310"/>
      <c r="AA131" s="310"/>
      <c r="AB131" s="310"/>
      <c r="AC131" s="310"/>
      <c r="AD131" s="310"/>
      <c r="AE131" s="310"/>
    </row>
    <row r="132" spans="1:31" x14ac:dyDescent="0.25">
      <c r="A132" s="307">
        <v>27</v>
      </c>
      <c r="B132" s="310" t="s">
        <v>324</v>
      </c>
      <c r="C132" s="310"/>
      <c r="D132" s="310"/>
      <c r="E132" s="310"/>
      <c r="F132" s="310"/>
      <c r="G132" s="310"/>
      <c r="H132" s="310"/>
      <c r="I132" s="310"/>
      <c r="J132" s="310"/>
      <c r="K132" s="310"/>
      <c r="Q132" s="310"/>
      <c r="R132" s="310"/>
      <c r="S132" s="310"/>
      <c r="T132" s="310"/>
      <c r="U132" s="310"/>
      <c r="V132" s="310"/>
      <c r="W132" s="310"/>
      <c r="X132" s="310"/>
      <c r="Y132" s="310"/>
      <c r="Z132" s="310"/>
      <c r="AA132" s="310"/>
      <c r="AB132" s="310"/>
      <c r="AC132" s="310"/>
      <c r="AD132" s="310"/>
      <c r="AE132" s="310"/>
    </row>
    <row r="133" spans="1:31" x14ac:dyDescent="0.25">
      <c r="B133" s="310"/>
      <c r="C133" s="310" t="s">
        <v>325</v>
      </c>
      <c r="D133" s="310"/>
      <c r="E133" s="310"/>
      <c r="F133" s="310"/>
      <c r="G133" s="310"/>
      <c r="H133" s="310"/>
      <c r="I133" s="310"/>
      <c r="J133" s="310"/>
      <c r="K133" s="310"/>
      <c r="R133" s="310"/>
      <c r="S133" s="310"/>
      <c r="T133" s="310"/>
      <c r="U133" s="310"/>
      <c r="V133" s="310"/>
      <c r="W133" s="310"/>
      <c r="X133" s="310"/>
      <c r="Y133" s="310"/>
      <c r="Z133" s="310"/>
      <c r="AA133" s="310"/>
      <c r="AB133" s="310"/>
      <c r="AC133" s="310"/>
      <c r="AD133" s="310"/>
      <c r="AE133" s="310"/>
    </row>
    <row r="134" spans="1:31" x14ac:dyDescent="0.25">
      <c r="B134" s="310"/>
      <c r="C134" s="310" t="s">
        <v>326</v>
      </c>
      <c r="D134" s="310"/>
      <c r="E134" s="310"/>
      <c r="F134" s="310"/>
      <c r="G134" s="310"/>
      <c r="H134" s="310"/>
      <c r="I134" s="310"/>
      <c r="J134" s="310"/>
      <c r="K134" s="310"/>
      <c r="Q134" s="310"/>
      <c r="R134" s="310"/>
      <c r="S134" s="310"/>
      <c r="T134" s="310"/>
      <c r="U134" s="310"/>
      <c r="V134" s="310"/>
      <c r="W134" s="310"/>
      <c r="X134" s="310"/>
      <c r="Y134" s="310"/>
      <c r="Z134" s="310"/>
      <c r="AA134" s="310"/>
      <c r="AB134" s="310"/>
      <c r="AC134" s="310"/>
      <c r="AD134" s="310"/>
      <c r="AE134" s="310"/>
    </row>
    <row r="135" spans="1:31" x14ac:dyDescent="0.25">
      <c r="B135" s="310"/>
      <c r="C135" s="310" t="s">
        <v>327</v>
      </c>
      <c r="D135" s="310"/>
      <c r="E135" s="310"/>
      <c r="F135" s="310"/>
      <c r="G135" s="310"/>
      <c r="H135" s="310"/>
      <c r="I135" s="310"/>
      <c r="J135" s="310"/>
      <c r="K135" s="310"/>
      <c r="R135" s="310"/>
      <c r="S135" s="310"/>
      <c r="T135" s="310"/>
      <c r="U135" s="310"/>
      <c r="V135" s="310"/>
      <c r="W135" s="310"/>
      <c r="X135" s="310"/>
      <c r="Y135" s="310"/>
      <c r="Z135" s="310"/>
      <c r="AA135" s="310"/>
      <c r="AB135" s="310"/>
      <c r="AC135" s="310"/>
      <c r="AD135" s="310"/>
      <c r="AE135" s="310"/>
    </row>
    <row r="136" spans="1:31" x14ac:dyDescent="0.25">
      <c r="B136" s="315"/>
      <c r="D136" s="318"/>
      <c r="Q136" s="310"/>
      <c r="R136" s="310"/>
      <c r="S136" s="310"/>
      <c r="T136" s="310"/>
      <c r="U136" s="310"/>
      <c r="V136" s="310"/>
      <c r="W136" s="310"/>
      <c r="X136" s="310"/>
      <c r="Y136" s="310"/>
      <c r="Z136" s="310"/>
      <c r="AA136" s="310"/>
      <c r="AB136" s="310"/>
      <c r="AC136" s="310"/>
      <c r="AD136" s="310"/>
      <c r="AE136" s="310"/>
    </row>
    <row r="137" spans="1:31" x14ac:dyDescent="0.25">
      <c r="A137" s="307">
        <v>28</v>
      </c>
      <c r="B137" s="310" t="s">
        <v>328</v>
      </c>
      <c r="D137" s="318"/>
      <c r="R137" s="310"/>
      <c r="S137" s="310"/>
      <c r="T137" s="310"/>
      <c r="U137" s="310"/>
      <c r="V137" s="310"/>
      <c r="W137" s="310"/>
      <c r="X137" s="310"/>
      <c r="Y137" s="310"/>
      <c r="Z137" s="310"/>
      <c r="AA137" s="310"/>
      <c r="AB137" s="310"/>
      <c r="AC137" s="310"/>
      <c r="AD137" s="310"/>
      <c r="AE137" s="310"/>
    </row>
    <row r="138" spans="1:31" x14ac:dyDescent="0.25">
      <c r="B138" s="315"/>
      <c r="C138" s="310" t="s">
        <v>329</v>
      </c>
      <c r="D138" s="318"/>
      <c r="Q138" s="310"/>
      <c r="R138" s="310"/>
      <c r="S138" s="310"/>
      <c r="T138" s="310"/>
      <c r="U138" s="310"/>
      <c r="V138" s="310"/>
      <c r="W138" s="310"/>
      <c r="X138" s="310"/>
      <c r="Y138" s="310"/>
      <c r="Z138" s="310"/>
      <c r="AA138" s="310"/>
      <c r="AB138" s="310"/>
      <c r="AC138" s="310"/>
      <c r="AD138" s="310"/>
      <c r="AE138" s="310"/>
    </row>
    <row r="139" spans="1:31" x14ac:dyDescent="0.25">
      <c r="B139" s="315"/>
      <c r="C139" s="310" t="s">
        <v>330</v>
      </c>
      <c r="D139" s="318"/>
      <c r="R139" s="310"/>
      <c r="S139" s="310"/>
      <c r="T139" s="310"/>
      <c r="U139" s="310"/>
      <c r="V139" s="310"/>
      <c r="W139" s="310"/>
      <c r="X139" s="310"/>
      <c r="Y139" s="310"/>
      <c r="Z139" s="310"/>
      <c r="AA139" s="310"/>
      <c r="AB139" s="310"/>
      <c r="AC139" s="310"/>
      <c r="AD139" s="310"/>
      <c r="AE139" s="310"/>
    </row>
    <row r="140" spans="1:31" x14ac:dyDescent="0.25">
      <c r="B140" s="315"/>
      <c r="D140" s="318"/>
      <c r="Q140" s="310"/>
      <c r="R140" s="310"/>
      <c r="S140" s="310"/>
      <c r="T140" s="310"/>
      <c r="U140" s="310"/>
      <c r="V140" s="310"/>
      <c r="W140" s="310"/>
      <c r="X140" s="310"/>
      <c r="Y140" s="310"/>
      <c r="Z140" s="310"/>
      <c r="AA140" s="310"/>
      <c r="AB140" s="310"/>
      <c r="AC140" s="310"/>
      <c r="AD140" s="310"/>
      <c r="AE140" s="310"/>
    </row>
    <row r="141" spans="1:31" x14ac:dyDescent="0.25">
      <c r="B141" s="315" t="s">
        <v>256</v>
      </c>
      <c r="C141" s="310" t="s">
        <v>331</v>
      </c>
      <c r="D141" s="318"/>
      <c r="R141" s="310"/>
      <c r="S141" s="310"/>
      <c r="T141" s="310"/>
      <c r="U141" s="310"/>
      <c r="V141" s="310"/>
      <c r="W141" s="310"/>
      <c r="X141" s="310"/>
      <c r="Y141" s="310"/>
      <c r="Z141" s="310"/>
      <c r="AA141" s="310"/>
      <c r="AB141" s="310"/>
      <c r="AC141" s="310"/>
      <c r="AD141" s="310"/>
      <c r="AE141" s="310"/>
    </row>
    <row r="142" spans="1:31" x14ac:dyDescent="0.25">
      <c r="B142" s="315" t="s">
        <v>258</v>
      </c>
      <c r="C142" s="310" t="s">
        <v>332</v>
      </c>
      <c r="D142" s="318"/>
    </row>
    <row r="143" spans="1:31" x14ac:dyDescent="0.25">
      <c r="B143" s="315" t="s">
        <v>49</v>
      </c>
      <c r="C143" s="310" t="s">
        <v>333</v>
      </c>
      <c r="D143" s="318"/>
    </row>
    <row r="144" spans="1:31" x14ac:dyDescent="0.25">
      <c r="B144" s="315" t="s">
        <v>158</v>
      </c>
      <c r="C144" s="310" t="s">
        <v>334</v>
      </c>
      <c r="D144" s="318"/>
    </row>
    <row r="145" spans="1:4" x14ac:dyDescent="0.25">
      <c r="B145" s="315" t="s">
        <v>293</v>
      </c>
      <c r="C145" s="310" t="s">
        <v>335</v>
      </c>
      <c r="D145" s="318"/>
    </row>
    <row r="146" spans="1:4" x14ac:dyDescent="0.25">
      <c r="B146" s="315"/>
      <c r="C146" s="310"/>
      <c r="D146" s="318"/>
    </row>
    <row r="147" spans="1:4" ht="12.75" customHeight="1" x14ac:dyDescent="0.25"/>
    <row r="148" spans="1:4" s="304" customFormat="1" ht="25.5" customHeight="1" x14ac:dyDescent="0.25">
      <c r="A148" s="305" t="s">
        <v>336</v>
      </c>
    </row>
    <row r="149" spans="1:4" s="304" customFormat="1" ht="12.75" customHeight="1" x14ac:dyDescent="0.25"/>
    <row r="150" spans="1:4" s="304" customFormat="1" ht="12.75" customHeight="1" x14ac:dyDescent="0.25">
      <c r="A150" s="307">
        <v>1</v>
      </c>
      <c r="B150" s="290" t="s">
        <v>337</v>
      </c>
    </row>
    <row r="151" spans="1:4" s="304" customFormat="1" ht="12.75" customHeight="1" x14ac:dyDescent="0.25"/>
    <row r="152" spans="1:4" s="304" customFormat="1" ht="12.75" customHeight="1" x14ac:dyDescent="0.25">
      <c r="A152" s="307">
        <v>2</v>
      </c>
      <c r="B152" s="290" t="s">
        <v>338</v>
      </c>
    </row>
    <row r="153" spans="1:4" s="304" customFormat="1" ht="12.75" customHeight="1" x14ac:dyDescent="0.25">
      <c r="A153" s="307"/>
      <c r="B153" s="315" t="s">
        <v>256</v>
      </c>
      <c r="C153" s="290" t="s">
        <v>339</v>
      </c>
    </row>
    <row r="154" spans="1:4" s="304" customFormat="1" ht="12.75" customHeight="1" x14ac:dyDescent="0.25">
      <c r="B154" s="315" t="s">
        <v>258</v>
      </c>
      <c r="C154" s="290" t="s">
        <v>340</v>
      </c>
    </row>
    <row r="155" spans="1:4" s="304" customFormat="1" ht="12.75" customHeight="1" x14ac:dyDescent="0.25">
      <c r="B155" s="315" t="s">
        <v>49</v>
      </c>
      <c r="C155" s="290" t="s">
        <v>341</v>
      </c>
    </row>
    <row r="156" spans="1:4" s="304" customFormat="1" ht="12.75" customHeight="1" x14ac:dyDescent="0.25">
      <c r="B156" s="315" t="s">
        <v>158</v>
      </c>
      <c r="C156" s="290" t="s">
        <v>342</v>
      </c>
    </row>
    <row r="157" spans="1:4" s="304" customFormat="1" ht="12.75" customHeight="1" x14ac:dyDescent="0.25">
      <c r="B157" s="315" t="s">
        <v>293</v>
      </c>
      <c r="C157" s="290" t="s">
        <v>343</v>
      </c>
    </row>
    <row r="158" spans="1:4" s="304" customFormat="1" ht="12.75" customHeight="1" x14ac:dyDescent="0.25">
      <c r="D158" s="290"/>
    </row>
    <row r="159" spans="1:4" s="304" customFormat="1" ht="12.75" customHeight="1" x14ac:dyDescent="0.25">
      <c r="A159" s="307">
        <v>3</v>
      </c>
      <c r="B159" s="290" t="s">
        <v>344</v>
      </c>
    </row>
    <row r="160" spans="1:4" s="304" customFormat="1" ht="12.75" customHeight="1" x14ac:dyDescent="0.25">
      <c r="B160" s="290"/>
    </row>
    <row r="161" spans="1:4" s="304" customFormat="1" ht="12.75" customHeight="1" x14ac:dyDescent="0.25">
      <c r="A161" s="307">
        <v>4</v>
      </c>
      <c r="B161" s="290" t="s">
        <v>345</v>
      </c>
    </row>
    <row r="162" spans="1:4" s="304" customFormat="1" ht="12.75" customHeight="1" x14ac:dyDescent="0.25">
      <c r="B162" s="315"/>
      <c r="C162" s="290" t="s">
        <v>346</v>
      </c>
    </row>
    <row r="163" spans="1:4" s="304" customFormat="1" ht="12.75" customHeight="1" x14ac:dyDescent="0.25">
      <c r="B163" s="290"/>
      <c r="C163" s="290"/>
    </row>
    <row r="164" spans="1:4" s="304" customFormat="1" ht="12.75" customHeight="1" x14ac:dyDescent="0.25">
      <c r="A164" s="307">
        <v>5</v>
      </c>
      <c r="B164" s="290" t="s">
        <v>347</v>
      </c>
      <c r="C164" s="290"/>
    </row>
    <row r="165" spans="1:4" s="304" customFormat="1" ht="12.75" customHeight="1" x14ac:dyDescent="0.25">
      <c r="B165" s="315" t="s">
        <v>256</v>
      </c>
      <c r="C165" s="290" t="s">
        <v>348</v>
      </c>
    </row>
    <row r="166" spans="1:4" s="304" customFormat="1" ht="12.75" customHeight="1" x14ac:dyDescent="0.25">
      <c r="B166" s="315" t="s">
        <v>258</v>
      </c>
      <c r="C166" s="290" t="s">
        <v>349</v>
      </c>
    </row>
    <row r="167" spans="1:4" s="304" customFormat="1" ht="12.75" customHeight="1" x14ac:dyDescent="0.25">
      <c r="B167" s="315" t="s">
        <v>49</v>
      </c>
      <c r="C167" s="310" t="s">
        <v>350</v>
      </c>
    </row>
    <row r="168" spans="1:4" ht="12.75" customHeight="1" x14ac:dyDescent="0.25">
      <c r="A168" s="307"/>
    </row>
    <row r="169" spans="1:4" ht="12.75" customHeight="1" x14ac:dyDescent="0.25">
      <c r="A169" s="307">
        <v>6</v>
      </c>
      <c r="B169" s="290" t="s">
        <v>351</v>
      </c>
    </row>
    <row r="170" spans="1:4" ht="12.75" customHeight="1" x14ac:dyDescent="0.25">
      <c r="A170" s="307"/>
      <c r="C170" s="290" t="s">
        <v>352</v>
      </c>
    </row>
    <row r="171" spans="1:4" ht="12.75" customHeight="1" x14ac:dyDescent="0.25">
      <c r="C171" s="311" t="s">
        <v>353</v>
      </c>
    </row>
    <row r="172" spans="1:4" ht="12.75" customHeight="1" x14ac:dyDescent="0.25">
      <c r="A172" s="307"/>
      <c r="C172" s="311"/>
    </row>
    <row r="173" spans="1:4" ht="12.75" customHeight="1" x14ac:dyDescent="0.25">
      <c r="A173" s="307">
        <v>7</v>
      </c>
      <c r="B173" s="311" t="s">
        <v>354</v>
      </c>
      <c r="C173" s="311"/>
    </row>
    <row r="174" spans="1:4" ht="12.75" customHeight="1" x14ac:dyDescent="0.25">
      <c r="B174" s="311"/>
      <c r="C174" s="311"/>
    </row>
    <row r="175" spans="1:4" s="304" customFormat="1" ht="12.75" customHeight="1" x14ac:dyDescent="0.25">
      <c r="B175" s="315"/>
      <c r="C175" s="290"/>
    </row>
    <row r="176" spans="1:4" ht="25.5" x14ac:dyDescent="0.25">
      <c r="A176" s="305" t="s">
        <v>355</v>
      </c>
      <c r="B176" s="304"/>
      <c r="C176" s="49"/>
      <c r="D176" s="49"/>
    </row>
    <row r="177" spans="1:5" ht="12.75" customHeight="1" x14ac:dyDescent="0.25"/>
    <row r="178" spans="1:5" s="319" customFormat="1" ht="12.75" customHeight="1" x14ac:dyDescent="0.25">
      <c r="A178" s="319" t="s">
        <v>356</v>
      </c>
    </row>
    <row r="179" spans="1:5" ht="12.75" customHeight="1" x14ac:dyDescent="0.25"/>
    <row r="180" spans="1:5" ht="12.75" customHeight="1" x14ac:dyDescent="0.25">
      <c r="A180" s="307">
        <v>1</v>
      </c>
      <c r="B180" s="290" t="s">
        <v>357</v>
      </c>
    </row>
    <row r="181" spans="1:5" ht="12.75" customHeight="1" x14ac:dyDescent="0.25">
      <c r="A181" s="307"/>
    </row>
    <row r="182" spans="1:5" ht="12.75" customHeight="1" x14ac:dyDescent="0.25">
      <c r="A182" s="307">
        <v>2</v>
      </c>
      <c r="B182" s="290" t="s">
        <v>358</v>
      </c>
      <c r="C182" s="49"/>
      <c r="D182" s="49"/>
    </row>
    <row r="183" spans="1:5" ht="12.75" customHeight="1" x14ac:dyDescent="0.25">
      <c r="A183" s="307"/>
      <c r="B183" s="49"/>
      <c r="C183" s="49"/>
      <c r="D183" s="49"/>
      <c r="E183" s="290" t="s">
        <v>1</v>
      </c>
    </row>
    <row r="184" spans="1:5" ht="12.75" customHeight="1" x14ac:dyDescent="0.25">
      <c r="A184" s="307">
        <v>3</v>
      </c>
      <c r="B184" s="290" t="s">
        <v>359</v>
      </c>
      <c r="C184" s="49"/>
      <c r="D184" s="49"/>
    </row>
    <row r="185" spans="1:5" ht="12.75" customHeight="1" x14ac:dyDescent="0.25">
      <c r="C185" s="310" t="s">
        <v>360</v>
      </c>
      <c r="D185" s="49"/>
    </row>
    <row r="186" spans="1:5" s="304" customFormat="1" ht="12.75" customHeight="1" x14ac:dyDescent="0.25">
      <c r="A186" s="307"/>
      <c r="B186" s="290"/>
      <c r="C186" s="290"/>
      <c r="D186" s="290"/>
    </row>
    <row r="187" spans="1:5" ht="12.75" customHeight="1" x14ac:dyDescent="0.25">
      <c r="A187" s="307">
        <v>4</v>
      </c>
      <c r="B187" s="290" t="s">
        <v>361</v>
      </c>
      <c r="C187" s="49"/>
      <c r="D187" s="49"/>
    </row>
    <row r="188" spans="1:5" ht="12.75" customHeight="1" x14ac:dyDescent="0.25">
      <c r="B188" s="49"/>
      <c r="C188" s="49"/>
      <c r="D188" s="49"/>
    </row>
    <row r="189" spans="1:5" ht="12.75" customHeight="1" x14ac:dyDescent="0.25">
      <c r="A189" s="307">
        <v>5</v>
      </c>
      <c r="B189" s="290" t="s">
        <v>362</v>
      </c>
      <c r="C189" s="49"/>
      <c r="D189" s="49"/>
    </row>
    <row r="190" spans="1:5" ht="12.75" customHeight="1" x14ac:dyDescent="0.25">
      <c r="A190" s="49"/>
      <c r="B190" s="315" t="s">
        <v>256</v>
      </c>
      <c r="C190" s="290" t="s">
        <v>363</v>
      </c>
      <c r="D190" s="49"/>
    </row>
    <row r="191" spans="1:5" ht="12.75" customHeight="1" x14ac:dyDescent="0.25">
      <c r="A191" s="49"/>
      <c r="B191" s="49"/>
      <c r="C191" s="290" t="s">
        <v>364</v>
      </c>
      <c r="D191" s="49"/>
    </row>
    <row r="192" spans="1:5" ht="12.75" customHeight="1" x14ac:dyDescent="0.25">
      <c r="A192" s="49"/>
      <c r="B192" s="315" t="s">
        <v>258</v>
      </c>
      <c r="C192" s="290" t="s">
        <v>365</v>
      </c>
    </row>
    <row r="193" spans="1:3" ht="12.75" customHeight="1" x14ac:dyDescent="0.25">
      <c r="A193" s="49"/>
      <c r="B193" s="315" t="s">
        <v>49</v>
      </c>
      <c r="C193" s="290" t="s">
        <v>366</v>
      </c>
    </row>
    <row r="194" spans="1:3" ht="12.75" customHeight="1" x14ac:dyDescent="0.25"/>
    <row r="195" spans="1:3" ht="12.75" customHeight="1" x14ac:dyDescent="0.25">
      <c r="A195" s="307">
        <v>6</v>
      </c>
      <c r="B195" s="290" t="s">
        <v>367</v>
      </c>
      <c r="C195" s="49"/>
    </row>
    <row r="196" spans="1:3" ht="12.75" customHeight="1" x14ac:dyDescent="0.25">
      <c r="B196" s="49"/>
      <c r="C196" s="290" t="s">
        <v>368</v>
      </c>
    </row>
    <row r="197" spans="1:3" ht="12.75" customHeight="1" x14ac:dyDescent="0.25">
      <c r="B197" s="49"/>
      <c r="C197" s="290" t="s">
        <v>369</v>
      </c>
    </row>
    <row r="198" spans="1:3" ht="12.75" customHeight="1" x14ac:dyDescent="0.25">
      <c r="B198" s="49"/>
      <c r="C198" s="290" t="s">
        <v>370</v>
      </c>
    </row>
    <row r="199" spans="1:3" ht="12.75" customHeight="1" x14ac:dyDescent="0.25">
      <c r="B199" s="49"/>
      <c r="C199" s="290" t="s">
        <v>371</v>
      </c>
    </row>
    <row r="200" spans="1:3" ht="12.75" customHeight="1" x14ac:dyDescent="0.25"/>
    <row r="201" spans="1:3" ht="12.75" customHeight="1" x14ac:dyDescent="0.25">
      <c r="A201" s="307">
        <v>7</v>
      </c>
      <c r="B201" s="290" t="s">
        <v>372</v>
      </c>
      <c r="C201" s="49"/>
    </row>
    <row r="202" spans="1:3" ht="12.75" customHeight="1" x14ac:dyDescent="0.25"/>
    <row r="203" spans="1:3" ht="12.75" customHeight="1" x14ac:dyDescent="0.25">
      <c r="A203" s="307">
        <v>8</v>
      </c>
      <c r="B203" s="290" t="s">
        <v>373</v>
      </c>
      <c r="C203" s="49"/>
    </row>
    <row r="204" spans="1:3" ht="12.75" customHeight="1" x14ac:dyDescent="0.25"/>
    <row r="205" spans="1:3" ht="12.75" customHeight="1" x14ac:dyDescent="0.25">
      <c r="A205" s="307">
        <v>9</v>
      </c>
      <c r="B205" s="290" t="s">
        <v>374</v>
      </c>
      <c r="C205" s="49"/>
    </row>
    <row r="206" spans="1:3" ht="12.75" customHeight="1" x14ac:dyDescent="0.25"/>
    <row r="207" spans="1:3" ht="12.75" customHeight="1" x14ac:dyDescent="0.25">
      <c r="A207" s="307">
        <v>10</v>
      </c>
      <c r="B207" s="290" t="s">
        <v>375</v>
      </c>
      <c r="C207" s="49"/>
    </row>
    <row r="208" spans="1:3" ht="12.75" customHeight="1" x14ac:dyDescent="0.25"/>
    <row r="209" spans="1:4" ht="12.75" customHeight="1" x14ac:dyDescent="0.25">
      <c r="A209" s="307">
        <v>11</v>
      </c>
      <c r="B209" s="290" t="s">
        <v>376</v>
      </c>
      <c r="C209" s="49"/>
      <c r="D209" s="49"/>
    </row>
    <row r="210" spans="1:4" ht="12.75" customHeight="1" x14ac:dyDescent="0.25">
      <c r="B210" s="290" t="s">
        <v>377</v>
      </c>
      <c r="C210" s="49"/>
      <c r="D210" s="49"/>
    </row>
    <row r="211" spans="1:4" ht="12.75" customHeight="1" x14ac:dyDescent="0.25"/>
    <row r="212" spans="1:4" ht="12.75" customHeight="1" x14ac:dyDescent="0.25">
      <c r="A212" s="307">
        <v>12</v>
      </c>
      <c r="B212" s="290" t="s">
        <v>378</v>
      </c>
    </row>
    <row r="213" spans="1:4" ht="12.75" customHeight="1" x14ac:dyDescent="0.25">
      <c r="C213" s="290" t="s">
        <v>379</v>
      </c>
    </row>
    <row r="214" spans="1:4" ht="12.75" customHeight="1" x14ac:dyDescent="0.25"/>
    <row r="215" spans="1:4" ht="12.75" customHeight="1" x14ac:dyDescent="0.25">
      <c r="A215" s="307">
        <v>13</v>
      </c>
      <c r="B215" s="290" t="s">
        <v>380</v>
      </c>
    </row>
    <row r="216" spans="1:4" ht="12.75" customHeight="1" x14ac:dyDescent="0.25">
      <c r="C216" s="290" t="s">
        <v>381</v>
      </c>
    </row>
    <row r="217" spans="1:4" ht="12.75" customHeight="1" x14ac:dyDescent="0.25"/>
    <row r="218" spans="1:4" ht="12.75" customHeight="1" x14ac:dyDescent="0.25"/>
    <row r="219" spans="1:4" ht="25.5" x14ac:dyDescent="0.25">
      <c r="A219" s="305" t="s">
        <v>47</v>
      </c>
      <c r="B219" s="304"/>
      <c r="C219" s="304"/>
      <c r="D219" s="304"/>
    </row>
    <row r="220" spans="1:4" ht="12.75" customHeight="1" x14ac:dyDescent="0.25">
      <c r="A220" s="320"/>
      <c r="B220" s="49"/>
      <c r="C220" s="49"/>
      <c r="D220" s="49"/>
    </row>
    <row r="221" spans="1:4" ht="12.75" customHeight="1" x14ac:dyDescent="0.25">
      <c r="A221" s="319" t="s">
        <v>382</v>
      </c>
      <c r="B221" s="49"/>
      <c r="C221" s="49"/>
      <c r="D221" s="49"/>
    </row>
    <row r="222" spans="1:4" ht="12.75" customHeight="1" x14ac:dyDescent="0.25">
      <c r="A222" s="320"/>
      <c r="B222" s="49"/>
      <c r="C222" s="49"/>
      <c r="D222" s="49"/>
    </row>
    <row r="223" spans="1:4" s="321" customFormat="1" ht="12.75" customHeight="1" x14ac:dyDescent="0.25">
      <c r="A223" s="321" t="s">
        <v>383</v>
      </c>
    </row>
    <row r="224" spans="1:4" ht="12.75" customHeight="1" x14ac:dyDescent="0.25"/>
    <row r="225" spans="1:16" ht="12.75" customHeight="1" x14ac:dyDescent="0.25">
      <c r="A225" s="307">
        <v>1</v>
      </c>
      <c r="B225" s="290" t="s">
        <v>384</v>
      </c>
      <c r="C225" s="49"/>
      <c r="D225" s="49"/>
    </row>
    <row r="226" spans="1:16" ht="12.75" customHeight="1" x14ac:dyDescent="0.25">
      <c r="A226" s="307"/>
      <c r="C226" s="322" t="s">
        <v>385</v>
      </c>
      <c r="D226" s="323"/>
      <c r="E226" s="322"/>
      <c r="F226" s="322"/>
      <c r="G226" s="322"/>
      <c r="H226" s="322"/>
    </row>
    <row r="227" spans="1:16" ht="12.75" customHeight="1" x14ac:dyDescent="0.25">
      <c r="A227" s="307"/>
      <c r="B227" s="49"/>
      <c r="C227" s="49"/>
      <c r="D227" s="49"/>
    </row>
    <row r="228" spans="1:16" ht="12.75" customHeight="1" x14ac:dyDescent="0.25">
      <c r="A228" s="307">
        <v>2</v>
      </c>
      <c r="B228" s="290" t="s">
        <v>359</v>
      </c>
      <c r="C228" s="49"/>
      <c r="D228" s="49"/>
    </row>
    <row r="229" spans="1:16" s="304" customFormat="1" ht="12.75" customHeight="1" x14ac:dyDescent="0.25">
      <c r="A229" s="290"/>
      <c r="B229" s="290"/>
      <c r="C229" s="310" t="s">
        <v>360</v>
      </c>
      <c r="D229" s="49"/>
      <c r="E229" s="290"/>
      <c r="F229" s="290"/>
      <c r="G229" s="290"/>
      <c r="H229" s="290"/>
      <c r="I229" s="290"/>
      <c r="J229" s="290"/>
      <c r="K229" s="290"/>
      <c r="L229" s="290"/>
      <c r="M229" s="290"/>
      <c r="N229" s="290"/>
      <c r="O229" s="290"/>
      <c r="P229" s="290"/>
    </row>
    <row r="230" spans="1:16" s="304" customFormat="1" ht="12.75" customHeight="1" x14ac:dyDescent="0.25">
      <c r="A230" s="290"/>
      <c r="B230" s="290"/>
      <c r="C230" s="290"/>
      <c r="D230" s="290"/>
    </row>
    <row r="231" spans="1:16" ht="12.75" customHeight="1" x14ac:dyDescent="0.25">
      <c r="A231" s="307">
        <v>3</v>
      </c>
      <c r="B231" s="290" t="s">
        <v>361</v>
      </c>
      <c r="C231" s="49"/>
      <c r="D231" s="49"/>
    </row>
    <row r="232" spans="1:16" ht="12.75" customHeight="1" x14ac:dyDescent="0.25"/>
    <row r="233" spans="1:16" ht="12.75" customHeight="1" x14ac:dyDescent="0.25">
      <c r="A233" s="307">
        <v>4</v>
      </c>
      <c r="B233" s="290" t="s">
        <v>362</v>
      </c>
      <c r="C233" s="49"/>
      <c r="D233" s="49"/>
    </row>
    <row r="234" spans="1:16" ht="12.75" customHeight="1" x14ac:dyDescent="0.25">
      <c r="A234" s="49"/>
      <c r="B234" s="315" t="s">
        <v>256</v>
      </c>
      <c r="C234" s="290" t="s">
        <v>363</v>
      </c>
      <c r="D234" s="49"/>
    </row>
    <row r="235" spans="1:16" ht="12.75" customHeight="1" x14ac:dyDescent="0.25">
      <c r="A235" s="49"/>
      <c r="B235" s="49"/>
      <c r="C235" s="290" t="s">
        <v>364</v>
      </c>
      <c r="D235" s="49"/>
    </row>
    <row r="236" spans="1:16" ht="12.75" customHeight="1" x14ac:dyDescent="0.25">
      <c r="A236" s="49"/>
      <c r="B236" s="315" t="s">
        <v>258</v>
      </c>
      <c r="C236" s="290" t="s">
        <v>365</v>
      </c>
    </row>
    <row r="237" spans="1:16" ht="12.75" customHeight="1" x14ac:dyDescent="0.25">
      <c r="A237" s="49"/>
      <c r="B237" s="315" t="s">
        <v>49</v>
      </c>
      <c r="C237" s="290" t="s">
        <v>366</v>
      </c>
    </row>
    <row r="238" spans="1:16" ht="12.75" customHeight="1" x14ac:dyDescent="0.25"/>
    <row r="239" spans="1:16" ht="12.75" customHeight="1" x14ac:dyDescent="0.25">
      <c r="A239" s="307">
        <v>5</v>
      </c>
      <c r="B239" s="290" t="s">
        <v>386</v>
      </c>
      <c r="C239" s="49"/>
    </row>
    <row r="240" spans="1:16" ht="12.75" customHeight="1" x14ac:dyDescent="0.25"/>
    <row r="241" spans="1:12" ht="12.75" customHeight="1" x14ac:dyDescent="0.25">
      <c r="A241" s="307">
        <v>6</v>
      </c>
      <c r="B241" s="290" t="s">
        <v>387</v>
      </c>
      <c r="C241" s="49"/>
    </row>
    <row r="242" spans="1:12" ht="12.75" customHeight="1" x14ac:dyDescent="0.25"/>
    <row r="243" spans="1:12" ht="12.75" customHeight="1" x14ac:dyDescent="0.25">
      <c r="A243" s="307">
        <v>7</v>
      </c>
      <c r="B243" s="290" t="s">
        <v>374</v>
      </c>
      <c r="C243" s="49"/>
    </row>
    <row r="244" spans="1:12" ht="12.75" customHeight="1" x14ac:dyDescent="0.2">
      <c r="B244" s="220"/>
    </row>
    <row r="245" spans="1:12" ht="12.75" customHeight="1" x14ac:dyDescent="0.25">
      <c r="B245" s="49"/>
      <c r="C245" s="290" t="s">
        <v>367</v>
      </c>
    </row>
    <row r="246" spans="1:12" ht="12.75" customHeight="1" x14ac:dyDescent="0.25">
      <c r="B246" s="49"/>
      <c r="C246" s="290" t="s">
        <v>368</v>
      </c>
    </row>
    <row r="247" spans="1:12" ht="12.75" customHeight="1" x14ac:dyDescent="0.25">
      <c r="A247" s="49"/>
      <c r="B247" s="49"/>
      <c r="C247" s="290" t="s">
        <v>369</v>
      </c>
    </row>
    <row r="248" spans="1:12" ht="12.75" customHeight="1" x14ac:dyDescent="0.25">
      <c r="A248" s="49"/>
      <c r="B248" s="49"/>
      <c r="C248" s="290" t="s">
        <v>370</v>
      </c>
      <c r="D248" s="49"/>
      <c r="E248" s="49"/>
    </row>
    <row r="249" spans="1:12" ht="12.75" customHeight="1" x14ac:dyDescent="0.25">
      <c r="A249" s="307"/>
      <c r="B249" s="290" t="s">
        <v>1</v>
      </c>
      <c r="C249" s="290" t="s">
        <v>371</v>
      </c>
      <c r="D249" s="49"/>
      <c r="E249" s="49"/>
    </row>
    <row r="250" spans="1:12" ht="12.75" customHeight="1" x14ac:dyDescent="0.25">
      <c r="A250" s="49"/>
      <c r="F250" s="49"/>
      <c r="G250" s="49"/>
      <c r="H250" s="49"/>
      <c r="I250" s="49"/>
      <c r="J250" s="49"/>
      <c r="K250" s="49"/>
      <c r="L250" s="49"/>
    </row>
    <row r="251" spans="1:12" ht="12.75" customHeight="1" x14ac:dyDescent="0.25">
      <c r="A251" s="307">
        <v>8</v>
      </c>
      <c r="B251" s="290" t="s">
        <v>388</v>
      </c>
      <c r="C251" s="49"/>
      <c r="D251" s="49"/>
      <c r="E251" s="49"/>
      <c r="F251" s="49"/>
      <c r="G251" s="49"/>
      <c r="H251" s="49"/>
      <c r="I251" s="49"/>
      <c r="J251" s="49"/>
      <c r="K251" s="49"/>
      <c r="L251" s="49"/>
    </row>
    <row r="252" spans="1:12" ht="12.75" customHeight="1" x14ac:dyDescent="0.25">
      <c r="B252" s="315" t="s">
        <v>256</v>
      </c>
      <c r="C252" s="290" t="s">
        <v>389</v>
      </c>
      <c r="D252" s="49"/>
      <c r="E252" s="49"/>
    </row>
    <row r="253" spans="1:12" ht="12.75" customHeight="1" x14ac:dyDescent="0.25">
      <c r="B253" s="315" t="s">
        <v>258</v>
      </c>
      <c r="C253" s="290" t="s">
        <v>390</v>
      </c>
      <c r="D253" s="49"/>
      <c r="E253" s="49"/>
      <c r="F253" s="49"/>
      <c r="G253" s="49"/>
      <c r="H253" s="49"/>
      <c r="I253" s="49"/>
      <c r="J253" s="49"/>
      <c r="K253" s="49"/>
      <c r="L253" s="49"/>
    </row>
    <row r="254" spans="1:12" ht="12.75" customHeight="1" x14ac:dyDescent="0.25">
      <c r="B254" s="315" t="s">
        <v>49</v>
      </c>
      <c r="C254" s="290" t="s">
        <v>391</v>
      </c>
      <c r="D254" s="49"/>
      <c r="E254" s="49"/>
      <c r="F254" s="49"/>
      <c r="G254" s="49"/>
      <c r="H254" s="49"/>
      <c r="I254" s="49"/>
      <c r="J254" s="49"/>
      <c r="K254" s="49"/>
      <c r="L254" s="49"/>
    </row>
    <row r="255" spans="1:12" ht="12.75" customHeight="1" x14ac:dyDescent="0.25">
      <c r="A255" s="49"/>
      <c r="B255" s="315" t="s">
        <v>158</v>
      </c>
      <c r="C255" s="290" t="s">
        <v>392</v>
      </c>
      <c r="D255" s="49"/>
      <c r="E255" s="49"/>
      <c r="F255" s="49"/>
      <c r="G255" s="49"/>
      <c r="H255" s="49"/>
      <c r="I255" s="49"/>
      <c r="J255" s="49"/>
      <c r="K255" s="49"/>
      <c r="L255" s="49"/>
    </row>
    <row r="256" spans="1:12" ht="12.75" customHeight="1" x14ac:dyDescent="0.25">
      <c r="A256" s="49"/>
      <c r="B256" s="315" t="s">
        <v>293</v>
      </c>
      <c r="C256" s="290" t="s">
        <v>393</v>
      </c>
      <c r="D256" s="49"/>
      <c r="E256" s="49"/>
      <c r="F256" s="49"/>
      <c r="G256" s="49"/>
      <c r="H256" s="49"/>
      <c r="I256" s="49"/>
      <c r="J256" s="49"/>
      <c r="K256" s="49"/>
      <c r="L256" s="49"/>
    </row>
    <row r="257" spans="1:12" ht="12.75" customHeight="1" x14ac:dyDescent="0.25">
      <c r="A257" s="49"/>
      <c r="B257" s="315"/>
      <c r="D257" s="49"/>
      <c r="E257" s="49"/>
      <c r="F257" s="49"/>
      <c r="G257" s="49"/>
      <c r="H257" s="49"/>
      <c r="I257" s="49"/>
      <c r="J257" s="49"/>
      <c r="K257" s="49"/>
      <c r="L257" s="49"/>
    </row>
    <row r="258" spans="1:12" ht="12.75" customHeight="1" x14ac:dyDescent="0.25">
      <c r="A258" s="307">
        <v>9</v>
      </c>
      <c r="B258" s="290" t="s">
        <v>394</v>
      </c>
      <c r="D258" s="49"/>
      <c r="E258" s="49"/>
      <c r="F258" s="49"/>
      <c r="G258" s="49"/>
      <c r="H258" s="49"/>
      <c r="I258" s="49"/>
      <c r="J258" s="49"/>
      <c r="K258" s="49"/>
      <c r="L258" s="49"/>
    </row>
    <row r="259" spans="1:12" ht="12.75" customHeight="1" x14ac:dyDescent="0.25">
      <c r="A259" s="49"/>
      <c r="C259" s="290" t="s">
        <v>395</v>
      </c>
      <c r="D259" s="49"/>
      <c r="E259" s="49"/>
      <c r="F259" s="49"/>
      <c r="G259" s="49"/>
      <c r="H259" s="49"/>
      <c r="I259" s="49"/>
      <c r="J259" s="49"/>
      <c r="K259" s="49"/>
      <c r="L259" s="49"/>
    </row>
    <row r="260" spans="1:12" ht="12.75" customHeight="1" x14ac:dyDescent="0.25">
      <c r="A260" s="49"/>
      <c r="C260" s="290" t="s">
        <v>396</v>
      </c>
      <c r="D260" s="49"/>
      <c r="E260" s="49"/>
      <c r="F260" s="49"/>
      <c r="G260" s="49"/>
      <c r="H260" s="49"/>
      <c r="I260" s="49"/>
      <c r="J260" s="49"/>
      <c r="K260" s="49"/>
      <c r="L260" s="49"/>
    </row>
    <row r="261" spans="1:12" ht="12.75" customHeight="1" x14ac:dyDescent="0.25">
      <c r="D261" s="49"/>
      <c r="E261" s="49"/>
      <c r="F261" s="49"/>
      <c r="G261" s="49"/>
      <c r="H261" s="49"/>
      <c r="I261" s="49"/>
      <c r="J261" s="49"/>
      <c r="K261" s="49"/>
      <c r="L261" s="49"/>
    </row>
    <row r="262" spans="1:12" ht="12.75" customHeight="1" x14ac:dyDescent="0.25">
      <c r="A262" s="307">
        <v>10</v>
      </c>
      <c r="B262" s="290" t="s">
        <v>380</v>
      </c>
      <c r="F262" s="49"/>
      <c r="G262" s="49"/>
      <c r="H262" s="49"/>
      <c r="I262" s="49"/>
      <c r="J262" s="49"/>
      <c r="K262" s="49"/>
      <c r="L262" s="49"/>
    </row>
    <row r="263" spans="1:12" ht="12.75" customHeight="1" x14ac:dyDescent="0.25">
      <c r="C263" s="290" t="s">
        <v>381</v>
      </c>
      <c r="F263" s="49"/>
      <c r="G263" s="49"/>
      <c r="H263" s="49"/>
      <c r="I263" s="49"/>
      <c r="J263" s="49"/>
      <c r="K263" s="49"/>
      <c r="L263" s="49"/>
    </row>
    <row r="264" spans="1:12" ht="12.75" customHeight="1" x14ac:dyDescent="0.25"/>
    <row r="265" spans="1:12" ht="12.75" customHeight="1" x14ac:dyDescent="0.25"/>
    <row r="266" spans="1:12" ht="25.5" customHeight="1" x14ac:dyDescent="0.25">
      <c r="A266" s="305" t="s">
        <v>397</v>
      </c>
    </row>
    <row r="267" spans="1:12" ht="12.75" customHeight="1" x14ac:dyDescent="0.25">
      <c r="A267" s="305"/>
    </row>
    <row r="268" spans="1:12" ht="12.75" customHeight="1" x14ac:dyDescent="0.2">
      <c r="A268" s="307">
        <v>1</v>
      </c>
      <c r="B268" s="324" t="s">
        <v>398</v>
      </c>
      <c r="C268" s="324"/>
    </row>
    <row r="269" spans="1:12" ht="12.75" customHeight="1" x14ac:dyDescent="0.2">
      <c r="B269" s="315" t="s">
        <v>256</v>
      </c>
      <c r="C269" s="324" t="s">
        <v>399</v>
      </c>
    </row>
    <row r="270" spans="1:12" ht="12.75" customHeight="1" x14ac:dyDescent="0.2">
      <c r="B270" s="315" t="s">
        <v>258</v>
      </c>
      <c r="C270" s="324" t="s">
        <v>400</v>
      </c>
    </row>
    <row r="271" spans="1:12" ht="12.75" customHeight="1" x14ac:dyDescent="0.2">
      <c r="B271" s="315" t="s">
        <v>49</v>
      </c>
      <c r="C271" s="324" t="s">
        <v>401</v>
      </c>
    </row>
    <row r="272" spans="1:12" ht="12.75" customHeight="1" x14ac:dyDescent="0.2">
      <c r="B272" s="315" t="s">
        <v>158</v>
      </c>
      <c r="C272" s="324" t="s">
        <v>402</v>
      </c>
    </row>
    <row r="273" spans="1:4" ht="12.75" customHeight="1" x14ac:dyDescent="0.2">
      <c r="B273" s="315" t="s">
        <v>293</v>
      </c>
      <c r="C273" s="324" t="s">
        <v>403</v>
      </c>
    </row>
    <row r="274" spans="1:4" ht="12.75" customHeight="1" x14ac:dyDescent="0.2">
      <c r="B274" s="315" t="s">
        <v>48</v>
      </c>
      <c r="C274" s="324" t="s">
        <v>404</v>
      </c>
    </row>
    <row r="275" spans="1:4" ht="12.75" customHeight="1" x14ac:dyDescent="0.2">
      <c r="B275" s="324"/>
    </row>
    <row r="276" spans="1:4" ht="12.75" customHeight="1" x14ac:dyDescent="0.2">
      <c r="A276" s="307">
        <v>2</v>
      </c>
      <c r="B276" s="324" t="s">
        <v>405</v>
      </c>
      <c r="C276" s="324"/>
    </row>
    <row r="277" spans="1:4" ht="12.75" customHeight="1" x14ac:dyDescent="0.25">
      <c r="B277" s="315" t="s">
        <v>256</v>
      </c>
      <c r="C277" s="290" t="s">
        <v>406</v>
      </c>
    </row>
    <row r="278" spans="1:4" ht="12.75" customHeight="1" x14ac:dyDescent="0.25">
      <c r="B278" s="315"/>
      <c r="D278" s="290" t="s">
        <v>407</v>
      </c>
    </row>
    <row r="279" spans="1:4" ht="12.75" customHeight="1" x14ac:dyDescent="0.25">
      <c r="B279" s="315" t="s">
        <v>258</v>
      </c>
      <c r="C279" s="290" t="s">
        <v>408</v>
      </c>
    </row>
    <row r="280" spans="1:4" ht="12.75" customHeight="1" x14ac:dyDescent="0.25">
      <c r="B280" s="315" t="s">
        <v>49</v>
      </c>
      <c r="C280" s="290" t="s">
        <v>409</v>
      </c>
    </row>
    <row r="281" spans="1:4" ht="12.75" customHeight="1" x14ac:dyDescent="0.25">
      <c r="B281" s="315" t="s">
        <v>158</v>
      </c>
      <c r="C281" s="290" t="s">
        <v>410</v>
      </c>
    </row>
    <row r="282" spans="1:4" ht="12.75" customHeight="1" x14ac:dyDescent="0.25">
      <c r="B282" s="315" t="s">
        <v>293</v>
      </c>
      <c r="C282" s="290" t="s">
        <v>411</v>
      </c>
    </row>
    <row r="283" spans="1:4" ht="12.75" customHeight="1" x14ac:dyDescent="0.25">
      <c r="B283" s="315" t="s">
        <v>48</v>
      </c>
      <c r="C283" s="290" t="s">
        <v>412</v>
      </c>
    </row>
    <row r="284" spans="1:4" ht="12.75" customHeight="1" x14ac:dyDescent="0.25">
      <c r="B284" s="315"/>
      <c r="D284" s="290" t="s">
        <v>413</v>
      </c>
    </row>
    <row r="285" spans="1:4" ht="12.75" customHeight="1" x14ac:dyDescent="0.25">
      <c r="B285" s="315" t="s">
        <v>414</v>
      </c>
      <c r="C285" s="290" t="s">
        <v>415</v>
      </c>
    </row>
    <row r="286" spans="1:4" ht="12.75" customHeight="1" x14ac:dyDescent="0.25">
      <c r="B286" s="315" t="s">
        <v>416</v>
      </c>
      <c r="C286" s="290" t="s">
        <v>417</v>
      </c>
    </row>
    <row r="287" spans="1:4" ht="12.75" customHeight="1" x14ac:dyDescent="0.25">
      <c r="B287" s="315"/>
    </row>
    <row r="288" spans="1:4" ht="12.75" customHeight="1" x14ac:dyDescent="0.25"/>
    <row r="289" spans="1:10" ht="25.5" customHeight="1" x14ac:dyDescent="0.25">
      <c r="A289" s="305" t="s">
        <v>418</v>
      </c>
    </row>
    <row r="290" spans="1:10" ht="12.75" customHeight="1" x14ac:dyDescent="0.25"/>
    <row r="291" spans="1:10" ht="12.75" customHeight="1" x14ac:dyDescent="0.25">
      <c r="A291" s="307">
        <v>1</v>
      </c>
      <c r="B291" s="290" t="s">
        <v>419</v>
      </c>
    </row>
    <row r="292" spans="1:10" ht="12.75" customHeight="1" x14ac:dyDescent="0.25"/>
    <row r="293" spans="1:10" ht="12.75" customHeight="1" x14ac:dyDescent="0.25">
      <c r="C293" s="290" t="s">
        <v>420</v>
      </c>
    </row>
    <row r="294" spans="1:10" ht="12.75" customHeight="1" x14ac:dyDescent="0.25">
      <c r="C294" s="315" t="s">
        <v>256</v>
      </c>
      <c r="D294" s="290" t="s">
        <v>421</v>
      </c>
    </row>
    <row r="295" spans="1:10" ht="12.75" customHeight="1" x14ac:dyDescent="0.25">
      <c r="C295" s="315" t="s">
        <v>258</v>
      </c>
      <c r="D295" s="290" t="s">
        <v>422</v>
      </c>
      <c r="J295" s="290" t="s">
        <v>1</v>
      </c>
    </row>
    <row r="296" spans="1:10" ht="12.75" customHeight="1" x14ac:dyDescent="0.25">
      <c r="C296" s="315" t="s">
        <v>49</v>
      </c>
      <c r="D296" s="290" t="s">
        <v>423</v>
      </c>
    </row>
    <row r="297" spans="1:10" ht="12.75" customHeight="1" x14ac:dyDescent="0.25">
      <c r="C297" s="315" t="s">
        <v>158</v>
      </c>
      <c r="D297" s="290" t="s">
        <v>424</v>
      </c>
    </row>
    <row r="298" spans="1:10" ht="12.75" customHeight="1" x14ac:dyDescent="0.25">
      <c r="C298" s="315" t="s">
        <v>293</v>
      </c>
      <c r="D298" s="290" t="s">
        <v>425</v>
      </c>
    </row>
    <row r="299" spans="1:10" ht="12.75" customHeight="1" x14ac:dyDescent="0.25">
      <c r="C299" s="315"/>
    </row>
    <row r="300" spans="1:10" ht="12.75" customHeight="1" x14ac:dyDescent="0.25">
      <c r="A300" s="307">
        <v>2</v>
      </c>
      <c r="B300" s="290" t="s">
        <v>426</v>
      </c>
      <c r="C300" s="315"/>
    </row>
    <row r="301" spans="1:10" ht="12.75" customHeight="1" x14ac:dyDescent="0.25">
      <c r="A301" s="307"/>
      <c r="C301" s="315"/>
    </row>
    <row r="302" spans="1:10" ht="12.75" customHeight="1" x14ac:dyDescent="0.25">
      <c r="A302" s="307">
        <v>3</v>
      </c>
      <c r="B302" s="290" t="s">
        <v>427</v>
      </c>
      <c r="C302" s="315"/>
    </row>
    <row r="303" spans="1:10" ht="12.75" customHeight="1" x14ac:dyDescent="0.25"/>
    <row r="304" spans="1:10" ht="12.75" customHeight="1" x14ac:dyDescent="0.25"/>
    <row r="305" spans="1:12" ht="25.5" customHeight="1" x14ac:dyDescent="0.25">
      <c r="A305" s="305" t="s">
        <v>428</v>
      </c>
    </row>
    <row r="306" spans="1:12" ht="12.75" customHeight="1" x14ac:dyDescent="0.25"/>
    <row r="307" spans="1:12" ht="12.75" customHeight="1" x14ac:dyDescent="0.25">
      <c r="A307" s="307">
        <v>1</v>
      </c>
      <c r="B307" s="290" t="s">
        <v>429</v>
      </c>
    </row>
    <row r="308" spans="1:12" ht="12.75" customHeight="1" x14ac:dyDescent="0.25">
      <c r="B308" s="315"/>
      <c r="C308" s="290" t="s">
        <v>430</v>
      </c>
    </row>
    <row r="309" spans="1:12" ht="12.75" customHeight="1" x14ac:dyDescent="0.25">
      <c r="B309" s="315"/>
      <c r="D309" s="290" t="s">
        <v>431</v>
      </c>
    </row>
    <row r="310" spans="1:12" ht="12.75" customHeight="1" x14ac:dyDescent="0.25">
      <c r="A310" s="307">
        <v>2</v>
      </c>
      <c r="B310" s="315" t="s">
        <v>258</v>
      </c>
      <c r="C310" s="290" t="s">
        <v>432</v>
      </c>
    </row>
    <row r="311" spans="1:12" ht="12.75" customHeight="1" x14ac:dyDescent="0.25">
      <c r="A311" s="307"/>
      <c r="B311" s="315"/>
    </row>
    <row r="312" spans="1:12" ht="12.75" customHeight="1" x14ac:dyDescent="0.25">
      <c r="A312" s="307">
        <v>3</v>
      </c>
      <c r="B312" s="315" t="s">
        <v>49</v>
      </c>
      <c r="C312" s="290" t="s">
        <v>433</v>
      </c>
    </row>
    <row r="313" spans="1:12" ht="12.75" customHeight="1" x14ac:dyDescent="0.25">
      <c r="B313" s="315"/>
      <c r="D313" s="290" t="s">
        <v>434</v>
      </c>
    </row>
    <row r="314" spans="1:12" ht="12.75" customHeight="1" x14ac:dyDescent="0.25">
      <c r="B314" s="315"/>
      <c r="D314" s="290" t="s">
        <v>435</v>
      </c>
    </row>
    <row r="315" spans="1:12" ht="12.75" customHeight="1" x14ac:dyDescent="0.25">
      <c r="B315" s="315"/>
      <c r="D315" s="290" t="s">
        <v>436</v>
      </c>
    </row>
    <row r="316" spans="1:12" ht="12.75" customHeight="1" x14ac:dyDescent="0.25">
      <c r="B316" s="315"/>
      <c r="D316" s="290" t="s">
        <v>437</v>
      </c>
    </row>
    <row r="317" spans="1:12" ht="12.75" customHeight="1" x14ac:dyDescent="0.25">
      <c r="A317" s="307">
        <v>4</v>
      </c>
      <c r="B317" s="315" t="s">
        <v>158</v>
      </c>
      <c r="C317" s="290" t="s">
        <v>438</v>
      </c>
    </row>
    <row r="318" spans="1:12" ht="12.75" customHeight="1" x14ac:dyDescent="0.25"/>
    <row r="319" spans="1:12" ht="25.5" x14ac:dyDescent="0.25">
      <c r="A319" s="305" t="s">
        <v>439</v>
      </c>
      <c r="B319" s="304"/>
      <c r="C319" s="304"/>
      <c r="D319" s="304"/>
      <c r="E319" s="49"/>
      <c r="F319" s="49"/>
      <c r="G319" s="49"/>
      <c r="H319" s="49"/>
      <c r="I319" s="49"/>
      <c r="J319" s="49"/>
      <c r="K319" s="49"/>
      <c r="L319" s="49"/>
    </row>
    <row r="320" spans="1:12" ht="12.75" customHeight="1" x14ac:dyDescent="0.25">
      <c r="A320" s="49"/>
      <c r="B320" s="49"/>
      <c r="C320" s="49"/>
      <c r="D320" s="49"/>
      <c r="E320" s="49"/>
      <c r="F320" s="49"/>
      <c r="G320" s="49"/>
      <c r="H320" s="49"/>
      <c r="I320" s="49"/>
      <c r="J320" s="49"/>
      <c r="K320" s="49"/>
      <c r="L320" s="49"/>
    </row>
    <row r="321" spans="1:13" ht="20.25" x14ac:dyDescent="0.25">
      <c r="A321" s="325" t="s">
        <v>440</v>
      </c>
      <c r="B321" s="49"/>
      <c r="C321" s="325"/>
      <c r="D321" s="325"/>
      <c r="E321" s="49"/>
      <c r="F321" s="49"/>
      <c r="G321" s="49"/>
      <c r="H321" s="49"/>
      <c r="I321" s="49"/>
      <c r="J321" s="49"/>
      <c r="K321" s="49"/>
      <c r="L321" s="49"/>
    </row>
    <row r="322" spans="1:13" ht="12.75" customHeight="1" x14ac:dyDescent="0.25">
      <c r="A322" s="326"/>
      <c r="B322" s="49"/>
      <c r="C322" s="325"/>
      <c r="D322" s="325"/>
      <c r="E322" s="49"/>
      <c r="F322" s="49"/>
      <c r="G322" s="49"/>
      <c r="H322" s="49"/>
      <c r="I322" s="49"/>
      <c r="K322" s="327"/>
    </row>
    <row r="323" spans="1:13" ht="12.75" customHeight="1" x14ac:dyDescent="0.25">
      <c r="A323" s="326"/>
      <c r="B323" s="49"/>
      <c r="C323" s="325"/>
      <c r="D323" s="325"/>
      <c r="E323" s="49"/>
      <c r="F323" s="49"/>
      <c r="G323" s="49"/>
      <c r="H323" s="49"/>
      <c r="I323" s="49"/>
      <c r="J323" s="318" t="s">
        <v>40</v>
      </c>
      <c r="K323" s="327"/>
      <c r="M323" s="49"/>
    </row>
    <row r="324" spans="1:13" ht="12.75" customHeight="1" x14ac:dyDescent="0.25">
      <c r="A324" s="49"/>
      <c r="B324" s="49"/>
      <c r="C324" s="49"/>
      <c r="D324" s="49"/>
      <c r="E324" s="49"/>
      <c r="F324" s="328" t="s">
        <v>441</v>
      </c>
      <c r="G324" s="328" t="s">
        <v>442</v>
      </c>
      <c r="H324" s="328" t="s">
        <v>443</v>
      </c>
      <c r="I324" s="49"/>
      <c r="J324" s="321" t="s">
        <v>444</v>
      </c>
      <c r="K324" s="329" t="s">
        <v>442</v>
      </c>
      <c r="L324" s="329" t="s">
        <v>443</v>
      </c>
      <c r="M324" s="49"/>
    </row>
    <row r="325" spans="1:13" ht="12.75" customHeight="1" x14ac:dyDescent="0.25">
      <c r="A325" s="290" t="s">
        <v>445</v>
      </c>
      <c r="B325" s="49"/>
      <c r="C325" s="49"/>
      <c r="D325" s="49"/>
      <c r="E325" s="49"/>
      <c r="F325" s="330">
        <v>400</v>
      </c>
      <c r="G325" s="290">
        <v>1</v>
      </c>
      <c r="H325" s="330">
        <f>F325*G325</f>
        <v>400</v>
      </c>
      <c r="I325" s="49"/>
      <c r="J325" s="331">
        <v>12</v>
      </c>
      <c r="K325" s="332">
        <v>1</v>
      </c>
      <c r="L325" s="333">
        <f>J325*K325</f>
        <v>12</v>
      </c>
      <c r="M325" s="49"/>
    </row>
    <row r="326" spans="1:13" ht="12.75" customHeight="1" x14ac:dyDescent="0.25">
      <c r="A326" s="290" t="s">
        <v>446</v>
      </c>
      <c r="B326" s="49"/>
      <c r="C326" s="49"/>
      <c r="D326" s="49"/>
      <c r="E326" s="49"/>
      <c r="F326" s="330">
        <v>200</v>
      </c>
      <c r="G326" s="290">
        <v>1</v>
      </c>
      <c r="H326" s="330">
        <f t="shared" ref="H326:H329" si="0">F326*G326</f>
        <v>200</v>
      </c>
      <c r="I326" s="49"/>
      <c r="J326" s="331">
        <v>10</v>
      </c>
      <c r="K326" s="332">
        <v>1</v>
      </c>
      <c r="L326" s="333">
        <f t="shared" ref="L326:L329" si="1">J326*K326</f>
        <v>10</v>
      </c>
      <c r="M326" s="49"/>
    </row>
    <row r="327" spans="1:13" ht="12.75" customHeight="1" x14ac:dyDescent="0.25">
      <c r="A327" s="290" t="s">
        <v>447</v>
      </c>
      <c r="B327" s="49"/>
      <c r="C327" s="49"/>
      <c r="D327" s="49"/>
      <c r="E327" s="49"/>
      <c r="F327" s="330">
        <v>100</v>
      </c>
      <c r="G327" s="290">
        <v>2</v>
      </c>
      <c r="H327" s="330">
        <f t="shared" si="0"/>
        <v>200</v>
      </c>
      <c r="I327" s="49"/>
      <c r="J327" s="331">
        <v>8</v>
      </c>
      <c r="K327" s="332">
        <v>2</v>
      </c>
      <c r="L327" s="333">
        <f t="shared" si="1"/>
        <v>16</v>
      </c>
      <c r="M327" s="49"/>
    </row>
    <row r="328" spans="1:13" ht="12.75" customHeight="1" x14ac:dyDescent="0.25">
      <c r="A328" s="290" t="s">
        <v>448</v>
      </c>
      <c r="B328" s="49"/>
      <c r="C328" s="49"/>
      <c r="D328" s="49"/>
      <c r="E328" s="49"/>
      <c r="F328" s="330">
        <v>50</v>
      </c>
      <c r="G328" s="290">
        <v>4</v>
      </c>
      <c r="H328" s="330">
        <f t="shared" si="0"/>
        <v>200</v>
      </c>
      <c r="I328" s="49"/>
      <c r="J328" s="331">
        <v>6</v>
      </c>
      <c r="K328" s="332">
        <v>4</v>
      </c>
      <c r="L328" s="333">
        <f t="shared" si="1"/>
        <v>24</v>
      </c>
      <c r="M328" s="49"/>
    </row>
    <row r="329" spans="1:13" ht="12.75" customHeight="1" x14ac:dyDescent="0.25">
      <c r="A329" s="290" t="s">
        <v>449</v>
      </c>
      <c r="B329" s="49"/>
      <c r="C329" s="49"/>
      <c r="D329" s="49"/>
      <c r="E329" s="49"/>
      <c r="F329" s="330">
        <v>0</v>
      </c>
      <c r="G329" s="290">
        <v>0</v>
      </c>
      <c r="H329" s="330">
        <f t="shared" si="0"/>
        <v>0</v>
      </c>
      <c r="I329" s="49"/>
      <c r="J329" s="331">
        <v>0</v>
      </c>
      <c r="K329" s="332">
        <v>0</v>
      </c>
      <c r="L329" s="333">
        <f t="shared" si="1"/>
        <v>0</v>
      </c>
      <c r="M329" s="49"/>
    </row>
    <row r="330" spans="1:13" s="304" customFormat="1" ht="12.75" customHeight="1" x14ac:dyDescent="0.25">
      <c r="A330" s="290"/>
      <c r="C330" s="290"/>
      <c r="D330" s="290"/>
      <c r="F330" s="290"/>
      <c r="G330" s="290"/>
      <c r="H330" s="330"/>
      <c r="J330" s="334"/>
      <c r="K330" s="334"/>
      <c r="L330" s="334"/>
      <c r="M330" s="290"/>
    </row>
    <row r="331" spans="1:13" ht="12.75" customHeight="1" x14ac:dyDescent="0.25">
      <c r="A331" s="290" t="s">
        <v>450</v>
      </c>
      <c r="B331" s="49"/>
      <c r="C331" s="49"/>
      <c r="D331" s="49"/>
      <c r="E331" s="49"/>
      <c r="F331" s="49"/>
      <c r="G331" s="49"/>
      <c r="H331" s="335">
        <f>SUM(H325:H329)</f>
        <v>1000</v>
      </c>
      <c r="I331" s="49"/>
      <c r="J331" s="332"/>
      <c r="K331" s="336"/>
      <c r="L331" s="332"/>
      <c r="M331" s="49"/>
    </row>
    <row r="332" spans="1:13" s="325" customFormat="1" ht="12.75" customHeight="1" x14ac:dyDescent="0.25">
      <c r="A332" s="290"/>
      <c r="C332" s="290"/>
      <c r="D332" s="290"/>
      <c r="F332" s="290"/>
      <c r="G332" s="290"/>
      <c r="H332" s="290"/>
      <c r="J332" s="337"/>
      <c r="K332" s="337"/>
      <c r="L332" s="337"/>
      <c r="M332" s="290"/>
    </row>
    <row r="333" spans="1:13" ht="20.25" x14ac:dyDescent="0.25">
      <c r="A333" s="325" t="s">
        <v>451</v>
      </c>
      <c r="B333" s="49"/>
      <c r="C333" s="325"/>
      <c r="D333" s="325"/>
      <c r="E333" s="49"/>
      <c r="F333" s="325"/>
      <c r="G333" s="325"/>
      <c r="H333" s="325"/>
      <c r="I333" s="49"/>
      <c r="J333" s="332"/>
      <c r="K333" s="336"/>
      <c r="L333" s="332"/>
      <c r="M333" s="49"/>
    </row>
    <row r="334" spans="1:13" ht="12.75" customHeight="1" x14ac:dyDescent="0.25">
      <c r="A334" s="325"/>
      <c r="B334" s="49"/>
      <c r="C334" s="325"/>
      <c r="D334" s="325"/>
      <c r="E334" s="49"/>
      <c r="F334" s="325"/>
      <c r="G334" s="325"/>
      <c r="H334" s="325"/>
      <c r="I334" s="49"/>
      <c r="K334" s="318"/>
      <c r="L334" s="332"/>
      <c r="M334" s="49"/>
    </row>
    <row r="335" spans="1:13" ht="12.75" customHeight="1" x14ac:dyDescent="0.25">
      <c r="A335" s="325"/>
      <c r="B335" s="49"/>
      <c r="C335" s="325"/>
      <c r="D335" s="325"/>
      <c r="E335" s="49"/>
      <c r="F335" s="325"/>
      <c r="G335" s="325"/>
      <c r="H335" s="325"/>
      <c r="I335" s="49"/>
      <c r="J335" s="318" t="s">
        <v>40</v>
      </c>
      <c r="K335" s="327"/>
      <c r="M335" s="49"/>
    </row>
    <row r="336" spans="1:13" ht="12.75" customHeight="1" x14ac:dyDescent="0.25">
      <c r="A336" s="49"/>
      <c r="B336" s="49"/>
      <c r="C336" s="49"/>
      <c r="D336" s="49"/>
      <c r="E336" s="49"/>
      <c r="F336" s="328" t="s">
        <v>441</v>
      </c>
      <c r="G336" s="328" t="s">
        <v>442</v>
      </c>
      <c r="H336" s="328" t="s">
        <v>443</v>
      </c>
      <c r="I336" s="49"/>
      <c r="J336" s="321" t="s">
        <v>444</v>
      </c>
      <c r="K336" s="329" t="s">
        <v>442</v>
      </c>
      <c r="L336" s="329" t="s">
        <v>443</v>
      </c>
      <c r="M336" s="49"/>
    </row>
    <row r="337" spans="1:14" ht="12.75" customHeight="1" x14ac:dyDescent="0.25">
      <c r="A337" s="290" t="s">
        <v>452</v>
      </c>
      <c r="B337" s="49"/>
      <c r="C337" s="49"/>
      <c r="D337" s="49"/>
      <c r="E337" s="49"/>
      <c r="F337" s="330">
        <v>50</v>
      </c>
      <c r="G337" s="290">
        <v>6</v>
      </c>
      <c r="H337" s="330">
        <f>F337*G337</f>
        <v>300</v>
      </c>
      <c r="I337" s="49"/>
      <c r="J337" s="331">
        <v>6</v>
      </c>
      <c r="K337" s="332">
        <v>6</v>
      </c>
      <c r="L337" s="333">
        <f>J337*K337</f>
        <v>36</v>
      </c>
      <c r="M337" s="49"/>
    </row>
    <row r="338" spans="1:14" ht="12.75" customHeight="1" x14ac:dyDescent="0.25">
      <c r="A338" s="290" t="s">
        <v>453</v>
      </c>
      <c r="B338" s="49"/>
      <c r="C338" s="49"/>
      <c r="D338" s="49"/>
      <c r="E338" s="49"/>
      <c r="F338" s="330">
        <v>25</v>
      </c>
      <c r="G338" s="290">
        <v>6</v>
      </c>
      <c r="H338" s="330">
        <f t="shared" ref="H338:H344" si="2">F338*G338</f>
        <v>150</v>
      </c>
      <c r="I338" s="49"/>
      <c r="J338" s="331">
        <v>0</v>
      </c>
      <c r="K338" s="332">
        <v>6</v>
      </c>
      <c r="L338" s="333">
        <f t="shared" ref="L338:L344" si="3">J338*K338</f>
        <v>0</v>
      </c>
      <c r="M338" s="49"/>
    </row>
    <row r="339" spans="1:14" ht="12.75" customHeight="1" x14ac:dyDescent="0.25">
      <c r="A339" s="290" t="s">
        <v>454</v>
      </c>
      <c r="B339" s="49"/>
      <c r="C339" s="49"/>
      <c r="D339" s="49"/>
      <c r="E339" s="49"/>
      <c r="F339" s="330">
        <v>0</v>
      </c>
      <c r="G339" s="290">
        <v>0</v>
      </c>
      <c r="H339" s="330">
        <f t="shared" si="2"/>
        <v>0</v>
      </c>
      <c r="I339" s="49"/>
      <c r="J339" s="331">
        <v>0</v>
      </c>
      <c r="K339" s="332">
        <v>0</v>
      </c>
      <c r="L339" s="333">
        <f t="shared" si="3"/>
        <v>0</v>
      </c>
      <c r="M339" s="49"/>
    </row>
    <row r="340" spans="1:14" ht="12.75" customHeight="1" x14ac:dyDescent="0.25">
      <c r="A340" s="290" t="s">
        <v>455</v>
      </c>
      <c r="B340" s="49"/>
      <c r="C340" s="49"/>
      <c r="D340" s="49"/>
      <c r="E340" s="49"/>
      <c r="F340" s="330">
        <v>0</v>
      </c>
      <c r="G340" s="290">
        <v>0</v>
      </c>
      <c r="H340" s="330">
        <f t="shared" si="2"/>
        <v>0</v>
      </c>
      <c r="I340" s="49"/>
      <c r="J340" s="331">
        <v>0</v>
      </c>
      <c r="K340" s="332">
        <v>0</v>
      </c>
      <c r="L340" s="333">
        <f t="shared" si="3"/>
        <v>0</v>
      </c>
      <c r="M340" s="49"/>
    </row>
    <row r="341" spans="1:14" ht="12.75" customHeight="1" x14ac:dyDescent="0.25">
      <c r="A341" s="290" t="s">
        <v>456</v>
      </c>
      <c r="B341" s="49"/>
      <c r="C341" s="49"/>
      <c r="D341" s="49"/>
      <c r="E341" s="49"/>
      <c r="F341" s="330">
        <v>25</v>
      </c>
      <c r="G341" s="290">
        <v>6</v>
      </c>
      <c r="H341" s="330">
        <f t="shared" si="2"/>
        <v>150</v>
      </c>
      <c r="I341" s="49"/>
      <c r="J341" s="331">
        <v>4</v>
      </c>
      <c r="K341" s="332">
        <v>5</v>
      </c>
      <c r="L341" s="333">
        <f t="shared" si="3"/>
        <v>20</v>
      </c>
      <c r="M341" s="49"/>
    </row>
    <row r="342" spans="1:14" ht="12.75" customHeight="1" x14ac:dyDescent="0.25">
      <c r="A342" s="290" t="s">
        <v>457</v>
      </c>
      <c r="B342" s="49"/>
      <c r="C342" s="49"/>
      <c r="D342" s="49"/>
      <c r="E342" s="49"/>
      <c r="F342" s="330">
        <v>0</v>
      </c>
      <c r="G342" s="290">
        <v>0</v>
      </c>
      <c r="H342" s="330">
        <f t="shared" si="2"/>
        <v>0</v>
      </c>
      <c r="I342" s="49"/>
      <c r="J342" s="331">
        <v>0</v>
      </c>
      <c r="K342" s="332">
        <v>0</v>
      </c>
      <c r="L342" s="333">
        <f t="shared" si="3"/>
        <v>0</v>
      </c>
      <c r="M342" s="49"/>
    </row>
    <row r="343" spans="1:14" ht="12.75" customHeight="1" x14ac:dyDescent="0.25">
      <c r="A343" s="290" t="s">
        <v>458</v>
      </c>
      <c r="B343" s="49"/>
      <c r="C343" s="49"/>
      <c r="E343" s="49"/>
      <c r="F343" s="330">
        <v>25</v>
      </c>
      <c r="G343" s="290">
        <v>6</v>
      </c>
      <c r="H343" s="330">
        <f t="shared" si="2"/>
        <v>150</v>
      </c>
      <c r="I343" s="49"/>
      <c r="J343" s="331">
        <v>3</v>
      </c>
      <c r="K343" s="332">
        <v>5</v>
      </c>
      <c r="L343" s="333">
        <f t="shared" si="3"/>
        <v>15</v>
      </c>
      <c r="M343" s="49"/>
    </row>
    <row r="344" spans="1:14" ht="12.75" customHeight="1" x14ac:dyDescent="0.25">
      <c r="A344" s="290" t="s">
        <v>459</v>
      </c>
      <c r="B344" s="49"/>
      <c r="C344" s="49"/>
      <c r="E344" s="49"/>
      <c r="F344" s="330">
        <v>0</v>
      </c>
      <c r="G344" s="290">
        <v>0</v>
      </c>
      <c r="H344" s="330">
        <f t="shared" si="2"/>
        <v>0</v>
      </c>
      <c r="I344" s="49"/>
      <c r="J344" s="331">
        <v>0</v>
      </c>
      <c r="K344" s="332">
        <v>0</v>
      </c>
      <c r="L344" s="333">
        <f t="shared" si="3"/>
        <v>0</v>
      </c>
      <c r="M344" s="49"/>
    </row>
    <row r="345" spans="1:14" ht="12.75" customHeight="1" x14ac:dyDescent="0.25">
      <c r="B345" s="49"/>
      <c r="C345" s="49"/>
      <c r="D345" s="49"/>
      <c r="E345" s="49" t="s">
        <v>1</v>
      </c>
      <c r="F345" s="330"/>
      <c r="H345" s="330"/>
      <c r="I345" s="49"/>
      <c r="J345" s="331"/>
      <c r="K345" s="332"/>
      <c r="L345" s="332"/>
      <c r="M345" s="49"/>
    </row>
    <row r="346" spans="1:14" ht="12.75" customHeight="1" x14ac:dyDescent="0.25">
      <c r="A346" s="290" t="s">
        <v>460</v>
      </c>
      <c r="B346" s="49"/>
      <c r="C346" s="49"/>
      <c r="D346" s="49"/>
      <c r="E346" s="49"/>
      <c r="F346" s="49"/>
      <c r="G346" s="49"/>
      <c r="H346" s="335">
        <f>SUM(H337:H344)</f>
        <v>750</v>
      </c>
      <c r="K346" s="332"/>
      <c r="L346" s="332"/>
      <c r="M346" s="49"/>
    </row>
    <row r="347" spans="1:14" ht="12.75" customHeight="1" x14ac:dyDescent="0.25">
      <c r="K347" s="332"/>
      <c r="L347" s="332"/>
      <c r="M347" s="49"/>
    </row>
    <row r="348" spans="1:14" ht="12.75" customHeight="1" x14ac:dyDescent="0.25">
      <c r="A348" s="290" t="s">
        <v>461</v>
      </c>
      <c r="B348" s="49"/>
      <c r="C348" s="49"/>
      <c r="D348" s="49"/>
      <c r="E348" s="49"/>
      <c r="F348" s="49"/>
      <c r="G348" s="49"/>
      <c r="H348" s="338">
        <f>SUM(H331+H346)</f>
        <v>1750</v>
      </c>
      <c r="K348" s="332"/>
      <c r="L348" s="332"/>
      <c r="M348" s="49"/>
      <c r="N348" s="290" t="s">
        <v>1</v>
      </c>
    </row>
    <row r="349" spans="1:14" ht="12.75" customHeight="1" x14ac:dyDescent="0.25">
      <c r="A349" s="49"/>
      <c r="B349" s="49"/>
      <c r="C349" s="49"/>
      <c r="D349" s="49"/>
      <c r="E349" s="49"/>
      <c r="F349" s="330"/>
      <c r="G349" s="49"/>
      <c r="H349" s="330"/>
      <c r="I349" s="49"/>
      <c r="J349" s="49"/>
      <c r="K349" s="336"/>
      <c r="L349" s="332"/>
      <c r="M349" s="49"/>
    </row>
    <row r="350" spans="1:14" ht="20.25" x14ac:dyDescent="0.25">
      <c r="A350" s="325" t="s">
        <v>462</v>
      </c>
      <c r="B350" s="49"/>
      <c r="C350" s="325"/>
      <c r="D350" s="325"/>
      <c r="E350" s="49"/>
      <c r="F350" s="325"/>
      <c r="G350" s="325"/>
      <c r="H350" s="325"/>
      <c r="I350" s="49"/>
      <c r="J350" s="49"/>
      <c r="K350" s="336"/>
      <c r="L350" s="332"/>
      <c r="M350" s="49"/>
    </row>
    <row r="351" spans="1:14" ht="12.75" customHeight="1" x14ac:dyDescent="0.25">
      <c r="A351" s="325"/>
      <c r="B351" s="49"/>
      <c r="C351" s="325"/>
      <c r="D351" s="325"/>
      <c r="E351" s="49"/>
      <c r="F351" s="325"/>
      <c r="G351" s="325"/>
      <c r="H351" s="325"/>
      <c r="I351" s="49"/>
      <c r="J351" s="49"/>
      <c r="K351" s="336"/>
      <c r="L351" s="332"/>
      <c r="M351" s="49"/>
    </row>
    <row r="352" spans="1:14" ht="12.75" customHeight="1" x14ac:dyDescent="0.25">
      <c r="A352" s="325"/>
      <c r="B352" s="49"/>
      <c r="C352" s="325"/>
      <c r="D352" s="325"/>
      <c r="E352" s="49"/>
      <c r="F352" s="325"/>
      <c r="G352" s="325"/>
      <c r="H352" s="325"/>
      <c r="I352" s="49"/>
      <c r="J352" s="49"/>
      <c r="K352" s="336"/>
      <c r="L352" s="336"/>
      <c r="M352" s="49"/>
    </row>
    <row r="353" spans="1:13" ht="12.75" customHeight="1" x14ac:dyDescent="0.25">
      <c r="A353" s="325"/>
      <c r="B353" s="49"/>
      <c r="C353" s="325"/>
      <c r="D353" s="325"/>
      <c r="E353" s="49"/>
      <c r="F353" s="328" t="s">
        <v>441</v>
      </c>
      <c r="G353" s="328" t="s">
        <v>442</v>
      </c>
      <c r="H353" s="328" t="s">
        <v>443</v>
      </c>
      <c r="I353" s="49"/>
      <c r="J353" s="49"/>
      <c r="K353" s="336"/>
      <c r="L353" s="336"/>
      <c r="M353" s="49"/>
    </row>
    <row r="354" spans="1:13" ht="12.75" customHeight="1" x14ac:dyDescent="0.25">
      <c r="A354" s="325"/>
      <c r="B354" s="49"/>
      <c r="C354" s="325"/>
      <c r="D354" s="325"/>
      <c r="E354" s="49"/>
      <c r="F354" s="328"/>
      <c r="G354" s="328"/>
      <c r="H354" s="328"/>
      <c r="I354" s="49"/>
      <c r="J354" s="49"/>
      <c r="K354" s="336"/>
      <c r="L354" s="336"/>
      <c r="M354" s="49"/>
    </row>
    <row r="355" spans="1:13" ht="12.75" customHeight="1" x14ac:dyDescent="0.25">
      <c r="A355" s="290" t="s">
        <v>463</v>
      </c>
      <c r="B355" s="49"/>
      <c r="C355" s="49"/>
      <c r="D355" s="49"/>
      <c r="E355" s="49"/>
      <c r="F355" s="330">
        <v>0</v>
      </c>
      <c r="G355" s="290">
        <v>0</v>
      </c>
      <c r="H355" s="330">
        <f>F355*G355</f>
        <v>0</v>
      </c>
      <c r="I355" s="49"/>
      <c r="J355" s="49"/>
      <c r="K355" s="336"/>
      <c r="L355" s="336"/>
      <c r="M355" s="49"/>
    </row>
    <row r="356" spans="1:13" ht="12.75" customHeight="1" x14ac:dyDescent="0.25">
      <c r="A356" s="290" t="s">
        <v>464</v>
      </c>
      <c r="B356" s="49"/>
      <c r="C356" s="49"/>
      <c r="D356" s="49"/>
      <c r="E356" s="49"/>
      <c r="F356" s="330">
        <v>0</v>
      </c>
      <c r="G356" s="290">
        <v>0</v>
      </c>
      <c r="H356" s="330">
        <f t="shared" ref="H356:H368" si="4">F356*G356</f>
        <v>0</v>
      </c>
      <c r="I356" s="49"/>
      <c r="J356" s="49"/>
      <c r="K356" s="336"/>
      <c r="L356" s="336"/>
      <c r="M356" s="49"/>
    </row>
    <row r="357" spans="1:13" ht="12.75" customHeight="1" x14ac:dyDescent="0.25">
      <c r="A357" s="290" t="s">
        <v>465</v>
      </c>
      <c r="B357" s="49"/>
      <c r="C357" s="49"/>
      <c r="D357" s="49"/>
      <c r="E357" s="49"/>
      <c r="F357" s="330">
        <v>0</v>
      </c>
      <c r="G357" s="290">
        <v>0</v>
      </c>
      <c r="H357" s="330">
        <f t="shared" si="4"/>
        <v>0</v>
      </c>
      <c r="I357" s="49"/>
      <c r="J357" s="49"/>
      <c r="K357" s="336"/>
      <c r="L357" s="336"/>
      <c r="M357" s="49"/>
    </row>
    <row r="358" spans="1:13" ht="12.75" customHeight="1" x14ac:dyDescent="0.25">
      <c r="A358" s="290" t="s">
        <v>466</v>
      </c>
      <c r="B358" s="49"/>
      <c r="C358" s="49"/>
      <c r="D358" s="49"/>
      <c r="E358" s="49"/>
      <c r="F358" s="330">
        <v>0</v>
      </c>
      <c r="G358" s="290">
        <v>0</v>
      </c>
      <c r="H358" s="330">
        <f t="shared" si="4"/>
        <v>0</v>
      </c>
      <c r="I358" s="49"/>
      <c r="J358" s="49"/>
      <c r="K358" s="336"/>
      <c r="L358" s="336"/>
      <c r="M358" s="49"/>
    </row>
    <row r="359" spans="1:13" ht="12.75" customHeight="1" x14ac:dyDescent="0.25">
      <c r="A359" s="290" t="s">
        <v>467</v>
      </c>
      <c r="B359" s="49"/>
      <c r="C359" s="49"/>
      <c r="D359" s="49"/>
      <c r="E359" s="49"/>
      <c r="F359" s="330">
        <v>0</v>
      </c>
      <c r="G359" s="290">
        <v>0</v>
      </c>
      <c r="H359" s="330">
        <f t="shared" si="4"/>
        <v>0</v>
      </c>
      <c r="I359" s="49"/>
      <c r="J359" s="49"/>
      <c r="K359" s="336"/>
      <c r="L359" s="336"/>
      <c r="M359" s="49"/>
    </row>
    <row r="360" spans="1:13" ht="12.75" customHeight="1" x14ac:dyDescent="0.25">
      <c r="A360" s="290" t="s">
        <v>468</v>
      </c>
      <c r="B360" s="49"/>
      <c r="C360" s="49"/>
      <c r="D360" s="49"/>
      <c r="E360" s="49"/>
      <c r="F360" s="330">
        <v>0</v>
      </c>
      <c r="G360" s="290">
        <v>0</v>
      </c>
      <c r="H360" s="330">
        <f t="shared" si="4"/>
        <v>0</v>
      </c>
      <c r="I360" s="49"/>
      <c r="J360" s="49"/>
      <c r="K360" s="336"/>
      <c r="L360" s="336"/>
      <c r="M360" s="49"/>
    </row>
    <row r="361" spans="1:13" ht="12.75" customHeight="1" x14ac:dyDescent="0.25">
      <c r="A361" s="290" t="s">
        <v>469</v>
      </c>
      <c r="B361" s="49"/>
      <c r="C361" s="49"/>
      <c r="D361" s="49"/>
      <c r="E361" s="49"/>
      <c r="F361" s="330">
        <v>0</v>
      </c>
      <c r="G361" s="290">
        <v>0</v>
      </c>
      <c r="H361" s="330">
        <f t="shared" si="4"/>
        <v>0</v>
      </c>
      <c r="I361" s="49"/>
      <c r="J361" s="49"/>
      <c r="K361" s="336"/>
      <c r="L361" s="336"/>
      <c r="M361" s="49"/>
    </row>
    <row r="362" spans="1:13" ht="12.75" customHeight="1" x14ac:dyDescent="0.25">
      <c r="A362" s="290" t="s">
        <v>470</v>
      </c>
      <c r="B362" s="49"/>
      <c r="C362" s="49"/>
      <c r="D362" s="49"/>
      <c r="E362" s="49"/>
      <c r="F362" s="330">
        <v>0</v>
      </c>
      <c r="G362" s="290">
        <v>0</v>
      </c>
      <c r="H362" s="330">
        <f t="shared" si="4"/>
        <v>0</v>
      </c>
      <c r="I362" s="49"/>
      <c r="J362" s="49"/>
      <c r="K362" s="336"/>
      <c r="L362" s="336"/>
      <c r="M362" s="49"/>
    </row>
    <row r="363" spans="1:13" ht="12.75" customHeight="1" x14ac:dyDescent="0.25">
      <c r="A363" s="290" t="s">
        <v>471</v>
      </c>
      <c r="B363" s="49"/>
      <c r="C363" s="49"/>
      <c r="D363" s="49"/>
      <c r="E363" s="49"/>
      <c r="F363" s="330">
        <v>0</v>
      </c>
      <c r="G363" s="290">
        <v>0</v>
      </c>
      <c r="H363" s="330">
        <f t="shared" si="4"/>
        <v>0</v>
      </c>
      <c r="I363" s="49"/>
      <c r="J363" s="49"/>
      <c r="K363" s="336"/>
      <c r="L363" s="336" t="s">
        <v>1</v>
      </c>
      <c r="M363" s="49"/>
    </row>
    <row r="364" spans="1:13" ht="12.75" customHeight="1" x14ac:dyDescent="0.25">
      <c r="A364" s="290" t="s">
        <v>472</v>
      </c>
      <c r="B364" s="49"/>
      <c r="C364" s="49"/>
      <c r="D364" s="49"/>
      <c r="E364" s="49"/>
      <c r="F364" s="330">
        <v>0</v>
      </c>
      <c r="G364" s="290">
        <v>0</v>
      </c>
      <c r="H364" s="330">
        <f t="shared" si="4"/>
        <v>0</v>
      </c>
      <c r="I364" s="49"/>
      <c r="J364" s="49"/>
      <c r="K364" s="336"/>
      <c r="L364" s="336"/>
      <c r="M364" s="49"/>
    </row>
    <row r="365" spans="1:13" ht="12.75" customHeight="1" x14ac:dyDescent="0.25">
      <c r="A365" s="290" t="s">
        <v>473</v>
      </c>
      <c r="B365" s="49"/>
      <c r="C365" s="49"/>
      <c r="D365" s="49"/>
      <c r="E365" s="49"/>
      <c r="F365" s="330">
        <v>0</v>
      </c>
      <c r="G365" s="290">
        <v>0</v>
      </c>
      <c r="H365" s="330">
        <f t="shared" si="4"/>
        <v>0</v>
      </c>
      <c r="I365" s="49"/>
      <c r="J365" s="49"/>
      <c r="K365" s="336"/>
      <c r="L365" s="336"/>
      <c r="M365" s="49"/>
    </row>
    <row r="366" spans="1:13" ht="12.75" customHeight="1" x14ac:dyDescent="0.25">
      <c r="A366" s="290" t="s">
        <v>474</v>
      </c>
      <c r="B366" s="49"/>
      <c r="C366" s="49"/>
      <c r="D366" s="49"/>
      <c r="E366" s="49"/>
      <c r="F366" s="330">
        <v>0</v>
      </c>
      <c r="G366" s="290">
        <v>0</v>
      </c>
      <c r="H366" s="330">
        <f t="shared" si="4"/>
        <v>0</v>
      </c>
      <c r="I366" s="49"/>
      <c r="J366" s="49"/>
      <c r="K366" s="336"/>
      <c r="L366" s="336"/>
      <c r="M366" s="49"/>
    </row>
    <row r="367" spans="1:13" ht="12.75" customHeight="1" x14ac:dyDescent="0.25">
      <c r="A367" s="290" t="s">
        <v>475</v>
      </c>
      <c r="C367" s="49"/>
      <c r="D367" s="49"/>
      <c r="E367" s="49"/>
      <c r="F367" s="330">
        <v>0</v>
      </c>
      <c r="G367" s="290">
        <v>0</v>
      </c>
      <c r="H367" s="330">
        <f t="shared" si="4"/>
        <v>0</v>
      </c>
      <c r="I367" s="49"/>
      <c r="J367" s="49"/>
      <c r="K367" s="336"/>
      <c r="L367" s="336"/>
      <c r="M367" s="49"/>
    </row>
    <row r="368" spans="1:13" ht="12.75" customHeight="1" x14ac:dyDescent="0.25">
      <c r="A368" s="290" t="s">
        <v>476</v>
      </c>
      <c r="B368" s="49"/>
      <c r="C368" s="49"/>
      <c r="D368" s="49"/>
      <c r="E368" s="49"/>
      <c r="F368" s="330">
        <v>0</v>
      </c>
      <c r="G368" s="290">
        <v>0</v>
      </c>
      <c r="H368" s="330">
        <f t="shared" si="4"/>
        <v>0</v>
      </c>
      <c r="I368" s="49"/>
      <c r="J368" s="49"/>
      <c r="K368" s="336"/>
      <c r="L368" s="331"/>
      <c r="M368" s="339"/>
    </row>
    <row r="369" spans="1:14" ht="12.75" customHeight="1" x14ac:dyDescent="0.25">
      <c r="A369" s="49"/>
      <c r="B369" s="49"/>
      <c r="C369" s="49"/>
      <c r="D369" s="49"/>
      <c r="E369" s="49"/>
      <c r="F369" s="330"/>
      <c r="G369" s="49"/>
      <c r="H369" s="330"/>
      <c r="I369" s="49"/>
      <c r="J369" s="49"/>
      <c r="K369" s="336"/>
      <c r="L369" s="336"/>
      <c r="M369" s="49"/>
    </row>
    <row r="370" spans="1:14" ht="12.75" customHeight="1" x14ac:dyDescent="0.25">
      <c r="A370" s="290" t="s">
        <v>460</v>
      </c>
      <c r="B370" s="49"/>
      <c r="C370" s="49"/>
      <c r="D370" s="49"/>
      <c r="E370" s="49"/>
      <c r="F370" s="49"/>
      <c r="G370" s="49"/>
      <c r="H370" s="335">
        <f>SUM(H355:H368)</f>
        <v>0</v>
      </c>
      <c r="I370" s="49"/>
      <c r="J370" s="49"/>
      <c r="K370" s="336"/>
      <c r="L370" s="336"/>
      <c r="M370" s="49"/>
      <c r="N370" s="49"/>
    </row>
    <row r="371" spans="1:14" ht="12.75" customHeight="1" x14ac:dyDescent="0.25">
      <c r="K371" s="332"/>
      <c r="L371" s="332"/>
    </row>
    <row r="372" spans="1:14" ht="12.75" customHeight="1" x14ac:dyDescent="0.25">
      <c r="I372" s="49"/>
      <c r="J372" s="49"/>
      <c r="K372" s="336"/>
      <c r="L372" s="336"/>
      <c r="M372" s="49"/>
      <c r="N372" s="49"/>
    </row>
    <row r="373" spans="1:14" ht="12.75" customHeight="1" x14ac:dyDescent="0.25">
      <c r="K373" s="332"/>
      <c r="L373" s="332"/>
    </row>
    <row r="374" spans="1:14" ht="12.75" customHeight="1" x14ac:dyDescent="0.25">
      <c r="K374" s="332"/>
      <c r="L374" s="332"/>
    </row>
    <row r="375" spans="1:14" ht="20.25" x14ac:dyDescent="0.25">
      <c r="A375" s="340" t="s">
        <v>477</v>
      </c>
      <c r="B375" s="49"/>
      <c r="C375" s="49"/>
      <c r="D375" s="49"/>
      <c r="E375" s="49"/>
      <c r="F375" s="49"/>
      <c r="G375" s="49"/>
      <c r="H375" s="338"/>
      <c r="I375" s="49"/>
      <c r="J375" s="49"/>
      <c r="K375" s="336"/>
      <c r="L375" s="336"/>
      <c r="M375" s="49"/>
      <c r="N375" s="49"/>
    </row>
    <row r="376" spans="1:14" ht="12.75" customHeight="1" x14ac:dyDescent="0.25">
      <c r="A376" s="49"/>
      <c r="B376" s="49"/>
      <c r="C376" s="49"/>
      <c r="D376" s="49"/>
      <c r="E376" s="49"/>
      <c r="F376" s="49"/>
      <c r="G376" s="49"/>
      <c r="H376" s="338"/>
      <c r="I376" s="49"/>
      <c r="J376" s="49"/>
      <c r="K376" s="336"/>
      <c r="L376" s="336"/>
      <c r="M376" s="49"/>
      <c r="N376" s="49"/>
    </row>
    <row r="377" spans="1:14" s="325" customFormat="1" ht="12.75" customHeight="1" x14ac:dyDescent="0.25">
      <c r="A377" s="290"/>
      <c r="B377" s="290"/>
      <c r="C377" s="290"/>
      <c r="D377" s="290"/>
      <c r="E377" s="290"/>
      <c r="F377" s="290"/>
      <c r="G377" s="290"/>
      <c r="H377" s="290"/>
      <c r="K377" s="337"/>
      <c r="L377" s="337"/>
    </row>
    <row r="378" spans="1:14" ht="12.75" customHeight="1" x14ac:dyDescent="0.25">
      <c r="A378" s="341" t="s">
        <v>478</v>
      </c>
      <c r="B378" s="342"/>
      <c r="C378" s="49"/>
      <c r="D378" s="49"/>
      <c r="E378" s="49"/>
      <c r="F378" s="49"/>
      <c r="G378" s="49"/>
      <c r="H378" s="49"/>
      <c r="I378" s="49"/>
      <c r="J378" s="49"/>
      <c r="K378" s="336"/>
      <c r="L378" s="336"/>
      <c r="M378" s="49"/>
      <c r="N378" s="49"/>
    </row>
    <row r="379" spans="1:14" ht="12.75" customHeight="1" x14ac:dyDescent="0.25">
      <c r="A379" s="341"/>
      <c r="B379" s="310" t="s">
        <v>479</v>
      </c>
      <c r="C379" s="49"/>
      <c r="D379" s="49"/>
      <c r="E379" s="49"/>
      <c r="F379" s="49"/>
      <c r="G379" s="49"/>
      <c r="H379" s="343">
        <v>5</v>
      </c>
      <c r="I379" s="49"/>
      <c r="J379" s="49"/>
      <c r="K379" s="336"/>
      <c r="L379" s="336"/>
      <c r="M379" s="49"/>
      <c r="N379" s="49"/>
    </row>
    <row r="380" spans="1:14" ht="12.75" customHeight="1" x14ac:dyDescent="0.25">
      <c r="A380" s="49"/>
      <c r="B380" s="310" t="s">
        <v>14</v>
      </c>
      <c r="C380" s="49"/>
      <c r="D380" s="49"/>
      <c r="E380" s="49"/>
      <c r="F380" s="49"/>
      <c r="G380" s="49"/>
      <c r="H380" s="343">
        <v>5</v>
      </c>
      <c r="I380" s="49"/>
      <c r="J380" s="49"/>
      <c r="K380" s="336"/>
      <c r="L380" s="336"/>
      <c r="M380" s="49"/>
      <c r="N380" s="49"/>
    </row>
    <row r="381" spans="1:14" ht="12.75" customHeight="1" x14ac:dyDescent="0.25">
      <c r="A381" s="49"/>
      <c r="B381" s="310" t="s">
        <v>120</v>
      </c>
      <c r="C381" s="49"/>
      <c r="D381" s="49"/>
      <c r="E381" s="49"/>
      <c r="F381" s="49"/>
      <c r="G381" s="49"/>
      <c r="H381" s="343">
        <v>3</v>
      </c>
      <c r="I381" s="49"/>
      <c r="J381" s="49"/>
      <c r="K381" s="336"/>
      <c r="L381" s="336"/>
      <c r="M381" s="49"/>
      <c r="N381" s="49"/>
    </row>
    <row r="382" spans="1:14" ht="12.75" customHeight="1" x14ac:dyDescent="0.25">
      <c r="A382" s="49"/>
      <c r="B382" s="310" t="s">
        <v>121</v>
      </c>
      <c r="C382" s="49"/>
      <c r="D382" s="49"/>
      <c r="E382" s="49"/>
      <c r="F382" s="49"/>
      <c r="G382" s="49"/>
      <c r="H382" s="343">
        <v>3</v>
      </c>
      <c r="I382" s="49"/>
      <c r="J382" s="49"/>
      <c r="K382" s="336"/>
      <c r="L382" s="336"/>
      <c r="M382" s="49"/>
      <c r="N382" s="49"/>
    </row>
    <row r="383" spans="1:14" ht="12.75" customHeight="1" x14ac:dyDescent="0.25">
      <c r="A383" s="49"/>
      <c r="B383" s="310" t="s">
        <v>114</v>
      </c>
      <c r="C383" s="49"/>
      <c r="D383" s="49"/>
      <c r="E383" s="49"/>
      <c r="F383" s="49"/>
      <c r="G383" s="49"/>
      <c r="H383" s="343">
        <v>2</v>
      </c>
      <c r="I383" s="49"/>
      <c r="J383" s="49"/>
      <c r="K383" s="336"/>
      <c r="L383" s="336"/>
      <c r="M383" s="49"/>
      <c r="N383" s="49"/>
    </row>
    <row r="384" spans="1:14" ht="12.75" customHeight="1" x14ac:dyDescent="0.25">
      <c r="A384" s="310"/>
      <c r="C384" s="49"/>
      <c r="D384" s="49"/>
      <c r="E384" s="49"/>
      <c r="F384" s="49"/>
      <c r="G384" s="49"/>
      <c r="H384" s="343"/>
      <c r="I384" s="49"/>
      <c r="J384" s="49"/>
      <c r="K384" s="336"/>
      <c r="L384" s="336"/>
      <c r="M384" s="49"/>
      <c r="N384" s="49"/>
    </row>
    <row r="385" spans="1:14" ht="12.75" customHeight="1" x14ac:dyDescent="0.25">
      <c r="A385" s="341" t="s">
        <v>480</v>
      </c>
      <c r="B385" s="49"/>
      <c r="C385" s="49"/>
      <c r="D385" s="49"/>
      <c r="E385" s="49"/>
      <c r="F385" s="49"/>
      <c r="G385" s="49"/>
      <c r="H385" s="344">
        <f>SUM(H379:H383)</f>
        <v>18</v>
      </c>
      <c r="I385" s="49"/>
      <c r="J385" s="49"/>
      <c r="K385" s="336"/>
      <c r="L385" s="336"/>
      <c r="M385" s="49"/>
      <c r="N385" s="290" t="s">
        <v>1</v>
      </c>
    </row>
    <row r="386" spans="1:14" ht="12.75" customHeight="1" x14ac:dyDescent="0.25">
      <c r="A386" s="310"/>
      <c r="B386" s="49"/>
      <c r="C386" s="49"/>
      <c r="D386" s="49"/>
      <c r="E386" s="49"/>
      <c r="F386" s="49"/>
      <c r="G386" s="49"/>
      <c r="H386" s="343"/>
      <c r="I386" s="49"/>
      <c r="J386" s="49"/>
      <c r="K386" s="336"/>
      <c r="L386" s="336"/>
      <c r="M386" s="49"/>
      <c r="N386" s="49"/>
    </row>
    <row r="387" spans="1:14" ht="12.75" customHeight="1" x14ac:dyDescent="0.25">
      <c r="A387" s="345" t="s">
        <v>481</v>
      </c>
      <c r="B387" s="49"/>
      <c r="C387" s="49"/>
      <c r="D387" s="49"/>
      <c r="E387" s="49"/>
      <c r="F387" s="49"/>
      <c r="G387" s="49"/>
      <c r="H387" s="343"/>
      <c r="I387" s="49"/>
      <c r="J387" s="49"/>
      <c r="K387" s="336"/>
      <c r="L387" s="336"/>
      <c r="M387" s="49"/>
      <c r="N387" s="49"/>
    </row>
    <row r="388" spans="1:14" ht="12.75" customHeight="1" x14ac:dyDescent="0.25">
      <c r="A388" s="345"/>
      <c r="B388" s="310" t="s">
        <v>479</v>
      </c>
      <c r="C388" s="49"/>
      <c r="D388" s="49"/>
      <c r="E388" s="49"/>
      <c r="F388" s="49"/>
      <c r="G388" s="49"/>
      <c r="H388" s="343">
        <v>5</v>
      </c>
      <c r="I388" s="49"/>
      <c r="J388" s="49"/>
      <c r="K388" s="336"/>
      <c r="L388" s="336"/>
      <c r="M388" s="49"/>
      <c r="N388" s="49"/>
    </row>
    <row r="389" spans="1:14" ht="12.75" customHeight="1" x14ac:dyDescent="0.25">
      <c r="A389" s="49"/>
      <c r="B389" s="310" t="s">
        <v>17</v>
      </c>
      <c r="C389" s="49"/>
      <c r="D389" s="49"/>
      <c r="E389" s="49"/>
      <c r="F389" s="49"/>
      <c r="G389" s="49"/>
      <c r="H389" s="343">
        <v>5</v>
      </c>
      <c r="K389" s="332"/>
      <c r="L389" s="332"/>
    </row>
    <row r="390" spans="1:14" ht="12.75" customHeight="1" x14ac:dyDescent="0.25">
      <c r="A390" s="49"/>
      <c r="B390" s="310" t="s">
        <v>121</v>
      </c>
      <c r="C390" s="49"/>
      <c r="D390" s="49"/>
      <c r="E390" s="49"/>
      <c r="F390" s="49"/>
      <c r="G390" s="49"/>
      <c r="H390" s="343">
        <v>3</v>
      </c>
      <c r="K390" s="332"/>
      <c r="L390" s="332"/>
    </row>
    <row r="391" spans="1:14" ht="12.75" customHeight="1" x14ac:dyDescent="0.25">
      <c r="A391" s="49"/>
      <c r="B391" s="310" t="s">
        <v>118</v>
      </c>
      <c r="C391" s="49"/>
      <c r="D391" s="49"/>
      <c r="E391" s="49"/>
      <c r="F391" s="49"/>
      <c r="G391" s="49"/>
      <c r="H391" s="343">
        <v>2</v>
      </c>
      <c r="K391" s="332"/>
      <c r="L391" s="332"/>
    </row>
    <row r="392" spans="1:14" ht="12.75" customHeight="1" x14ac:dyDescent="0.25">
      <c r="A392" s="49"/>
      <c r="B392" s="310"/>
      <c r="C392" s="49"/>
      <c r="D392" s="49"/>
      <c r="E392" s="49"/>
      <c r="F392" s="49"/>
      <c r="G392" s="49"/>
      <c r="H392" s="343">
        <v>0</v>
      </c>
      <c r="K392" s="332"/>
      <c r="L392" s="332"/>
    </row>
    <row r="393" spans="1:14" ht="12.75" customHeight="1" x14ac:dyDescent="0.25">
      <c r="A393" s="310"/>
      <c r="B393" s="49"/>
      <c r="C393" s="49"/>
      <c r="D393" s="49"/>
      <c r="E393" s="49"/>
      <c r="F393" s="49"/>
      <c r="G393" s="49"/>
      <c r="H393" s="343"/>
      <c r="K393" s="332"/>
      <c r="L393" s="332"/>
    </row>
    <row r="394" spans="1:14" ht="12.75" customHeight="1" x14ac:dyDescent="0.25">
      <c r="A394" s="345" t="s">
        <v>480</v>
      </c>
      <c r="B394" s="49"/>
      <c r="C394" s="49"/>
      <c r="D394" s="49"/>
      <c r="E394" s="49"/>
      <c r="F394" s="49"/>
      <c r="G394" s="49"/>
      <c r="H394" s="344">
        <f>SUM(H388:H392)</f>
        <v>15</v>
      </c>
      <c r="K394" s="332"/>
      <c r="L394" s="332"/>
    </row>
    <row r="395" spans="1:14" ht="12.75" customHeight="1" x14ac:dyDescent="0.25">
      <c r="A395" s="345"/>
      <c r="B395" s="49"/>
      <c r="C395" s="49"/>
      <c r="D395" s="49"/>
      <c r="E395" s="49"/>
      <c r="F395" s="49"/>
      <c r="G395" s="49"/>
      <c r="H395" s="344"/>
      <c r="K395" s="332"/>
      <c r="L395" s="332"/>
    </row>
    <row r="396" spans="1:14" ht="12.75" customHeight="1" x14ac:dyDescent="0.25">
      <c r="A396" s="294" t="s">
        <v>482</v>
      </c>
      <c r="B396" s="49"/>
      <c r="C396" s="49"/>
      <c r="D396" s="49"/>
      <c r="E396" s="49"/>
      <c r="F396" s="49"/>
      <c r="G396" s="49"/>
      <c r="H396" s="343"/>
      <c r="K396" s="332"/>
      <c r="L396" s="332"/>
    </row>
    <row r="397" spans="1:14" ht="12.75" customHeight="1" x14ac:dyDescent="0.25">
      <c r="A397" s="294"/>
      <c r="B397" s="310" t="s">
        <v>479</v>
      </c>
      <c r="C397" s="49"/>
      <c r="D397" s="49"/>
      <c r="E397" s="49"/>
      <c r="F397" s="49"/>
      <c r="G397" s="49"/>
      <c r="H397" s="343">
        <v>5</v>
      </c>
      <c r="K397" s="332"/>
      <c r="L397" s="332"/>
    </row>
    <row r="398" spans="1:14" ht="12.75" customHeight="1" x14ac:dyDescent="0.25">
      <c r="A398" s="49"/>
      <c r="B398" s="310" t="s">
        <v>16</v>
      </c>
      <c r="C398" s="49"/>
      <c r="D398" s="49"/>
      <c r="E398" s="49"/>
      <c r="F398" s="49"/>
      <c r="G398" s="49"/>
      <c r="H398" s="343">
        <v>5</v>
      </c>
      <c r="K398" s="332"/>
      <c r="L398" s="332"/>
    </row>
    <row r="399" spans="1:14" ht="12.75" customHeight="1" x14ac:dyDescent="0.25">
      <c r="A399" s="49"/>
      <c r="B399" s="310" t="s">
        <v>108</v>
      </c>
      <c r="C399" s="49"/>
      <c r="D399" s="49"/>
      <c r="E399" s="49"/>
      <c r="F399" s="49"/>
      <c r="G399" s="49"/>
      <c r="H399" s="343">
        <v>3</v>
      </c>
      <c r="K399" s="332"/>
      <c r="L399" s="332"/>
    </row>
    <row r="400" spans="1:14" ht="12.75" customHeight="1" x14ac:dyDescent="0.25">
      <c r="A400" s="49"/>
      <c r="B400" s="310" t="s">
        <v>114</v>
      </c>
      <c r="C400" s="49"/>
      <c r="D400" s="49"/>
      <c r="E400" s="49"/>
      <c r="F400" s="49"/>
      <c r="G400" s="49"/>
      <c r="H400" s="343">
        <v>2</v>
      </c>
      <c r="K400" s="332"/>
      <c r="L400" s="332"/>
    </row>
    <row r="401" spans="1:12" ht="12.75" customHeight="1" x14ac:dyDescent="0.25">
      <c r="A401" s="49"/>
      <c r="B401" s="49"/>
      <c r="C401" s="49"/>
      <c r="D401" s="49"/>
      <c r="E401" s="49"/>
      <c r="F401" s="49"/>
      <c r="G401" s="49"/>
      <c r="H401" s="343"/>
      <c r="K401" s="332"/>
      <c r="L401" s="332"/>
    </row>
    <row r="402" spans="1:12" ht="12.75" customHeight="1" x14ac:dyDescent="0.25">
      <c r="A402" s="310"/>
      <c r="B402" s="49"/>
      <c r="C402" s="49"/>
      <c r="D402" s="49"/>
      <c r="E402" s="49"/>
      <c r="F402" s="49"/>
      <c r="G402" s="49"/>
      <c r="H402" s="343"/>
      <c r="K402" s="332"/>
      <c r="L402" s="332"/>
    </row>
    <row r="403" spans="1:12" ht="12.75" customHeight="1" x14ac:dyDescent="0.25">
      <c r="A403" s="294" t="s">
        <v>480</v>
      </c>
      <c r="B403" s="49"/>
      <c r="C403" s="49"/>
      <c r="D403" s="49"/>
      <c r="E403" s="49"/>
      <c r="F403" s="49"/>
      <c r="G403" s="49"/>
      <c r="H403" s="344">
        <f>SUM(H397:H401)</f>
        <v>15</v>
      </c>
      <c r="K403" s="332"/>
      <c r="L403" s="332"/>
    </row>
    <row r="404" spans="1:12" ht="12.75" customHeight="1" x14ac:dyDescent="0.25">
      <c r="A404" s="310"/>
      <c r="B404" s="49"/>
      <c r="C404" s="49"/>
      <c r="D404" s="49"/>
      <c r="E404" s="49"/>
      <c r="F404" s="49"/>
      <c r="G404" s="49"/>
      <c r="H404" s="343"/>
      <c r="K404" s="332"/>
      <c r="L404" s="332"/>
    </row>
    <row r="405" spans="1:12" ht="12.75" customHeight="1" x14ac:dyDescent="0.25">
      <c r="A405" s="296" t="s">
        <v>483</v>
      </c>
      <c r="B405" s="49"/>
      <c r="C405" s="49"/>
      <c r="D405" s="49"/>
      <c r="E405" s="49"/>
      <c r="F405" s="49"/>
      <c r="G405" s="49"/>
      <c r="H405" s="343"/>
      <c r="K405" s="332"/>
      <c r="L405" s="332"/>
    </row>
    <row r="406" spans="1:12" ht="12.75" customHeight="1" x14ac:dyDescent="0.25">
      <c r="A406" s="296"/>
      <c r="B406" s="310" t="s">
        <v>479</v>
      </c>
      <c r="C406" s="49"/>
      <c r="D406" s="49"/>
      <c r="E406" s="49"/>
      <c r="F406" s="49"/>
      <c r="G406" s="49"/>
      <c r="H406" s="343">
        <v>5</v>
      </c>
      <c r="K406" s="332"/>
      <c r="L406" s="332"/>
    </row>
    <row r="407" spans="1:12" ht="12.75" customHeight="1" x14ac:dyDescent="0.25">
      <c r="A407" s="296"/>
      <c r="B407" s="310" t="s">
        <v>15</v>
      </c>
      <c r="C407" s="310"/>
      <c r="D407" s="310"/>
      <c r="E407" s="310"/>
      <c r="F407" s="310"/>
      <c r="G407" s="310"/>
      <c r="H407" s="343">
        <v>5</v>
      </c>
      <c r="K407" s="332"/>
      <c r="L407" s="332"/>
    </row>
    <row r="408" spans="1:12" ht="12.75" customHeight="1" x14ac:dyDescent="0.25">
      <c r="A408" s="296"/>
      <c r="B408" s="310" t="s">
        <v>117</v>
      </c>
      <c r="C408" s="310"/>
      <c r="D408" s="310"/>
      <c r="E408" s="310"/>
      <c r="F408" s="310"/>
      <c r="G408" s="310"/>
      <c r="H408" s="343">
        <v>3</v>
      </c>
      <c r="K408" s="332"/>
      <c r="L408" s="332"/>
    </row>
    <row r="409" spans="1:12" ht="12.75" customHeight="1" x14ac:dyDescent="0.25">
      <c r="A409" s="296"/>
      <c r="B409" s="310" t="s">
        <v>484</v>
      </c>
      <c r="C409" s="310"/>
      <c r="D409" s="310"/>
      <c r="E409" s="310"/>
      <c r="F409" s="310"/>
      <c r="G409" s="310"/>
      <c r="H409" s="343">
        <v>2</v>
      </c>
      <c r="K409" s="332"/>
      <c r="L409" s="332"/>
    </row>
    <row r="410" spans="1:12" ht="12.75" customHeight="1" x14ac:dyDescent="0.25">
      <c r="A410" s="310"/>
      <c r="B410" s="310"/>
      <c r="C410" s="310"/>
      <c r="D410" s="310"/>
      <c r="E410" s="310"/>
      <c r="F410" s="310"/>
      <c r="G410" s="310"/>
      <c r="H410" s="343">
        <v>0</v>
      </c>
      <c r="K410" s="332"/>
      <c r="L410" s="332"/>
    </row>
    <row r="411" spans="1:12" ht="12.75" customHeight="1" x14ac:dyDescent="0.25">
      <c r="A411" s="310"/>
      <c r="B411" s="310"/>
      <c r="C411" s="49"/>
      <c r="D411" s="49"/>
      <c r="E411" s="49"/>
      <c r="F411" s="49"/>
      <c r="G411" s="49"/>
      <c r="H411" s="343"/>
      <c r="K411" s="332"/>
      <c r="L411" s="332"/>
    </row>
    <row r="412" spans="1:12" ht="12.75" customHeight="1" x14ac:dyDescent="0.25">
      <c r="A412" s="296" t="s">
        <v>480</v>
      </c>
      <c r="B412" s="49"/>
      <c r="C412" s="49"/>
      <c r="D412" s="49"/>
      <c r="E412" s="49"/>
      <c r="F412" s="49"/>
      <c r="G412" s="49"/>
      <c r="H412" s="344">
        <f>SUM(H406:H410)</f>
        <v>15</v>
      </c>
      <c r="K412" s="332"/>
      <c r="L412" s="332"/>
    </row>
    <row r="413" spans="1:12" ht="12.75" customHeight="1" x14ac:dyDescent="0.25">
      <c r="A413" s="345"/>
      <c r="B413" s="49"/>
      <c r="C413" s="49"/>
      <c r="D413" s="49"/>
      <c r="E413" s="49"/>
      <c r="F413" s="49"/>
      <c r="G413" s="49"/>
      <c r="H413" s="344"/>
      <c r="K413" s="332"/>
      <c r="L413" s="332"/>
    </row>
    <row r="414" spans="1:12" ht="12.75" customHeight="1" x14ac:dyDescent="0.25">
      <c r="A414" s="346" t="s">
        <v>485</v>
      </c>
      <c r="B414" s="49"/>
      <c r="C414" s="49"/>
      <c r="D414" s="49"/>
      <c r="E414" s="49"/>
      <c r="F414" s="49"/>
      <c r="G414" s="49"/>
      <c r="H414" s="343"/>
      <c r="K414" s="332"/>
      <c r="L414" s="332"/>
    </row>
    <row r="415" spans="1:12" ht="12.75" customHeight="1" x14ac:dyDescent="0.25">
      <c r="A415" s="346"/>
      <c r="B415" s="310" t="s">
        <v>479</v>
      </c>
      <c r="C415" s="49"/>
      <c r="D415" s="49"/>
      <c r="E415" s="49"/>
      <c r="F415" s="49"/>
      <c r="G415" s="49"/>
      <c r="H415" s="343">
        <v>5</v>
      </c>
      <c r="K415" s="332"/>
      <c r="L415" s="332"/>
    </row>
    <row r="416" spans="1:12" ht="12.75" customHeight="1" x14ac:dyDescent="0.25">
      <c r="A416" s="346"/>
      <c r="B416" s="310" t="s">
        <v>24</v>
      </c>
      <c r="C416" s="49"/>
      <c r="D416" s="49"/>
      <c r="E416" s="49"/>
      <c r="F416" s="49"/>
      <c r="G416" s="49"/>
      <c r="H416" s="343">
        <v>5</v>
      </c>
      <c r="K416" s="332"/>
      <c r="L416" s="332"/>
    </row>
    <row r="417" spans="1:12" ht="12.75" customHeight="1" x14ac:dyDescent="0.25">
      <c r="A417" s="346"/>
      <c r="B417" s="310" t="s">
        <v>113</v>
      </c>
      <c r="C417" s="49"/>
      <c r="D417" s="49"/>
      <c r="E417" s="49"/>
      <c r="F417" s="49"/>
      <c r="G417" s="49"/>
      <c r="H417" s="343">
        <v>3</v>
      </c>
      <c r="K417" s="332"/>
      <c r="L417" s="332"/>
    </row>
    <row r="418" spans="1:12" ht="12.75" customHeight="1" x14ac:dyDescent="0.25">
      <c r="A418" s="49"/>
      <c r="B418" s="310" t="s">
        <v>109</v>
      </c>
      <c r="C418" s="49"/>
      <c r="D418" s="49"/>
      <c r="E418" s="49"/>
      <c r="F418" s="49"/>
      <c r="G418" s="49"/>
      <c r="H418" s="343">
        <v>2</v>
      </c>
      <c r="K418" s="332"/>
      <c r="L418" s="332"/>
    </row>
    <row r="419" spans="1:12" ht="12.75" customHeight="1" x14ac:dyDescent="0.25">
      <c r="A419" s="310"/>
      <c r="B419" s="49"/>
      <c r="C419" s="49"/>
      <c r="D419" s="49"/>
      <c r="E419" s="49"/>
      <c r="F419" s="49"/>
      <c r="G419" s="49"/>
      <c r="H419" s="343"/>
      <c r="K419" s="332"/>
      <c r="L419" s="332"/>
    </row>
    <row r="420" spans="1:12" ht="12.75" customHeight="1" x14ac:dyDescent="0.25">
      <c r="A420" s="346" t="s">
        <v>480</v>
      </c>
      <c r="B420" s="49"/>
      <c r="C420" s="49"/>
      <c r="D420" s="49"/>
      <c r="E420" s="49"/>
      <c r="F420" s="49"/>
      <c r="G420" s="49"/>
      <c r="H420" s="344">
        <f>SUM(H414:H418)</f>
        <v>15</v>
      </c>
      <c r="K420" s="332"/>
      <c r="L420" s="332"/>
    </row>
    <row r="421" spans="1:12" ht="12.75" customHeight="1" x14ac:dyDescent="0.25">
      <c r="A421" s="310"/>
      <c r="B421" s="49"/>
      <c r="C421" s="49"/>
      <c r="D421" s="49"/>
      <c r="E421" s="49"/>
      <c r="F421" s="49"/>
      <c r="G421" s="49"/>
      <c r="H421" s="343"/>
      <c r="K421" s="332"/>
      <c r="L421" s="332"/>
    </row>
    <row r="422" spans="1:12" ht="12.75" customHeight="1" x14ac:dyDescent="0.25">
      <c r="A422" s="297" t="s">
        <v>486</v>
      </c>
      <c r="B422" s="49"/>
      <c r="C422" s="49"/>
      <c r="D422" s="49"/>
      <c r="E422" s="49"/>
      <c r="F422" s="49"/>
      <c r="G422" s="49"/>
      <c r="H422" s="343"/>
      <c r="K422" s="332"/>
      <c r="L422" s="332"/>
    </row>
    <row r="423" spans="1:12" ht="12.75" customHeight="1" x14ac:dyDescent="0.25">
      <c r="A423" s="297"/>
      <c r="B423" s="310" t="s">
        <v>479</v>
      </c>
      <c r="C423" s="49"/>
      <c r="D423" s="49"/>
      <c r="E423" s="49"/>
      <c r="F423" s="49"/>
      <c r="G423" s="49"/>
      <c r="H423" s="343">
        <v>5</v>
      </c>
      <c r="K423" s="332"/>
      <c r="L423" s="332"/>
    </row>
    <row r="424" spans="1:12" ht="12.75" customHeight="1" x14ac:dyDescent="0.25">
      <c r="A424" s="297"/>
      <c r="B424" s="310" t="s">
        <v>16</v>
      </c>
      <c r="C424" s="49"/>
      <c r="D424" s="49"/>
      <c r="E424" s="49"/>
      <c r="F424" s="49"/>
      <c r="G424" s="49"/>
      <c r="H424" s="343">
        <v>5</v>
      </c>
      <c r="K424" s="332"/>
      <c r="L424" s="332"/>
    </row>
    <row r="425" spans="1:12" ht="12.75" customHeight="1" x14ac:dyDescent="0.25">
      <c r="A425" s="297"/>
      <c r="B425" s="310" t="s">
        <v>120</v>
      </c>
      <c r="C425" s="49"/>
      <c r="D425" s="49"/>
      <c r="E425" s="49"/>
      <c r="F425" s="49"/>
      <c r="G425" s="49"/>
      <c r="H425" s="343">
        <v>3</v>
      </c>
      <c r="K425" s="332"/>
      <c r="L425" s="332"/>
    </row>
    <row r="426" spans="1:12" ht="12.75" customHeight="1" x14ac:dyDescent="0.25">
      <c r="A426" s="297"/>
      <c r="B426" s="310" t="s">
        <v>109</v>
      </c>
      <c r="C426" s="49"/>
      <c r="D426" s="49"/>
      <c r="E426" s="49"/>
      <c r="F426" s="49"/>
      <c r="G426" s="49"/>
      <c r="H426" s="343">
        <v>2</v>
      </c>
      <c r="K426" s="332"/>
      <c r="L426" s="332"/>
    </row>
    <row r="427" spans="1:12" ht="12.75" customHeight="1" x14ac:dyDescent="0.25">
      <c r="A427" s="297"/>
      <c r="B427" s="310" t="s">
        <v>118</v>
      </c>
      <c r="C427" s="310"/>
      <c r="D427" s="310"/>
      <c r="E427" s="310"/>
      <c r="F427" s="310"/>
      <c r="G427" s="310"/>
      <c r="H427" s="343">
        <v>2</v>
      </c>
      <c r="K427" s="332"/>
      <c r="L427" s="332"/>
    </row>
    <row r="428" spans="1:12" ht="12.75" customHeight="1" x14ac:dyDescent="0.25">
      <c r="A428" s="310"/>
      <c r="B428" s="310" t="s">
        <v>139</v>
      </c>
      <c r="C428" s="310"/>
      <c r="D428" s="310"/>
      <c r="E428" s="310"/>
      <c r="F428" s="310"/>
      <c r="G428" s="310"/>
      <c r="H428" s="343">
        <v>2</v>
      </c>
      <c r="K428" s="332"/>
      <c r="L428" s="332"/>
    </row>
    <row r="429" spans="1:12" ht="12.75" customHeight="1" x14ac:dyDescent="0.25">
      <c r="A429" s="310"/>
      <c r="B429" s="49"/>
      <c r="C429" s="49"/>
      <c r="D429" s="49"/>
      <c r="E429" s="49"/>
      <c r="F429" s="49"/>
      <c r="G429" s="49"/>
      <c r="H429" s="343"/>
      <c r="K429" s="332"/>
      <c r="L429" s="332"/>
    </row>
    <row r="430" spans="1:12" ht="12.75" customHeight="1" x14ac:dyDescent="0.25">
      <c r="A430" s="297" t="s">
        <v>480</v>
      </c>
      <c r="B430" s="49"/>
      <c r="C430" s="49"/>
      <c r="D430" s="49"/>
      <c r="E430" s="49"/>
      <c r="F430" s="49"/>
      <c r="G430" s="49"/>
      <c r="H430" s="344">
        <f>SUM(H423:H428)</f>
        <v>19</v>
      </c>
      <c r="K430" s="332"/>
      <c r="L430" s="332"/>
    </row>
    <row r="431" spans="1:12" ht="12.75" customHeight="1" x14ac:dyDescent="0.25">
      <c r="A431" s="310"/>
      <c r="B431" s="49"/>
      <c r="C431" s="49"/>
      <c r="D431" s="49"/>
      <c r="E431" s="49"/>
      <c r="F431" s="49"/>
      <c r="G431" s="49"/>
      <c r="H431" s="343"/>
      <c r="K431" s="332"/>
      <c r="L431" s="332"/>
    </row>
    <row r="432" spans="1:12" ht="12.75" customHeight="1" x14ac:dyDescent="0.25">
      <c r="A432" s="332" t="s">
        <v>487</v>
      </c>
      <c r="B432" s="49"/>
      <c r="C432" s="49"/>
      <c r="D432" s="310"/>
      <c r="E432" s="49"/>
      <c r="F432" s="49"/>
      <c r="G432" s="49"/>
      <c r="H432" s="343"/>
      <c r="K432" s="332"/>
      <c r="L432" s="332"/>
    </row>
    <row r="433" spans="1:12" ht="12.75" customHeight="1" x14ac:dyDescent="0.25">
      <c r="A433" s="332"/>
      <c r="B433" s="310" t="s">
        <v>479</v>
      </c>
      <c r="C433" s="49"/>
      <c r="D433" s="49"/>
      <c r="E433" s="49"/>
      <c r="F433" s="49"/>
      <c r="G433" s="49"/>
      <c r="H433" s="343">
        <v>5</v>
      </c>
      <c r="K433" s="332"/>
      <c r="L433" s="332"/>
    </row>
    <row r="434" spans="1:12" ht="12.75" customHeight="1" x14ac:dyDescent="0.25">
      <c r="A434" s="332"/>
      <c r="B434" s="310" t="s">
        <v>14</v>
      </c>
      <c r="C434" s="49"/>
      <c r="D434" s="49"/>
      <c r="E434" s="49"/>
      <c r="F434" s="49"/>
      <c r="G434" s="49"/>
      <c r="H434" s="343">
        <v>5</v>
      </c>
      <c r="K434" s="332"/>
      <c r="L434" s="332"/>
    </row>
    <row r="435" spans="1:12" ht="12.75" customHeight="1" x14ac:dyDescent="0.25">
      <c r="A435" s="332"/>
      <c r="B435" s="310" t="s">
        <v>108</v>
      </c>
      <c r="C435" s="49"/>
      <c r="D435" s="49"/>
      <c r="E435" s="49"/>
      <c r="F435" s="49"/>
      <c r="G435" s="49"/>
      <c r="H435" s="343">
        <v>3</v>
      </c>
      <c r="K435" s="332"/>
      <c r="L435" s="332"/>
    </row>
    <row r="436" spans="1:12" ht="12.75" customHeight="1" x14ac:dyDescent="0.25">
      <c r="A436" s="332"/>
      <c r="B436" s="310" t="s">
        <v>113</v>
      </c>
      <c r="C436" s="49"/>
      <c r="D436" s="49"/>
      <c r="E436" s="49"/>
      <c r="F436" s="49"/>
      <c r="G436" s="49"/>
      <c r="H436" s="343">
        <v>3</v>
      </c>
      <c r="K436" s="332"/>
      <c r="L436" s="332"/>
    </row>
    <row r="437" spans="1:12" ht="12.75" customHeight="1" x14ac:dyDescent="0.25">
      <c r="A437" s="332"/>
      <c r="B437" s="310" t="s">
        <v>484</v>
      </c>
      <c r="C437" s="49"/>
      <c r="D437" s="49"/>
      <c r="E437" s="49"/>
      <c r="F437" s="49"/>
      <c r="G437" s="49"/>
      <c r="H437" s="343">
        <v>2</v>
      </c>
      <c r="K437" s="332"/>
      <c r="L437" s="332"/>
    </row>
    <row r="438" spans="1:12" ht="12.75" customHeight="1" x14ac:dyDescent="0.25">
      <c r="A438" s="49"/>
      <c r="B438" s="310" t="s">
        <v>488</v>
      </c>
      <c r="C438" s="49"/>
      <c r="D438" s="49"/>
      <c r="E438" s="49"/>
      <c r="F438" s="49"/>
      <c r="G438" s="49"/>
      <c r="H438" s="343">
        <v>0</v>
      </c>
      <c r="K438" s="332"/>
      <c r="L438" s="332"/>
    </row>
    <row r="439" spans="1:12" ht="12.75" customHeight="1" x14ac:dyDescent="0.25">
      <c r="A439" s="310"/>
      <c r="B439" s="49"/>
      <c r="C439" s="49"/>
      <c r="D439" s="49"/>
      <c r="E439" s="49"/>
      <c r="F439" s="49"/>
      <c r="G439" s="49"/>
      <c r="H439" s="343"/>
      <c r="K439" s="332"/>
      <c r="L439" s="332"/>
    </row>
    <row r="440" spans="1:12" ht="12.75" customHeight="1" x14ac:dyDescent="0.25">
      <c r="A440" s="332" t="s">
        <v>480</v>
      </c>
      <c r="B440" s="49"/>
      <c r="C440" s="49"/>
      <c r="D440" s="49"/>
      <c r="E440" s="49"/>
      <c r="F440" s="49"/>
      <c r="G440" s="49"/>
      <c r="H440" s="344">
        <f>SUM(H433:H438)</f>
        <v>18</v>
      </c>
      <c r="K440" s="332"/>
      <c r="L440" s="332"/>
    </row>
    <row r="441" spans="1:12" ht="12.75" customHeight="1" x14ac:dyDescent="0.25">
      <c r="A441" s="310"/>
      <c r="B441" s="49"/>
      <c r="C441" s="49"/>
      <c r="D441" s="49"/>
      <c r="E441" s="49"/>
      <c r="F441" s="49"/>
      <c r="G441" s="49"/>
      <c r="H441" s="343"/>
      <c r="K441" s="332"/>
      <c r="L441" s="332"/>
    </row>
    <row r="442" spans="1:12" ht="12.75" customHeight="1" x14ac:dyDescent="0.25">
      <c r="A442" s="299" t="s">
        <v>489</v>
      </c>
      <c r="B442" s="49"/>
      <c r="C442" s="49"/>
      <c r="D442" s="310"/>
      <c r="E442" s="49"/>
      <c r="F442" s="49"/>
      <c r="G442" s="49"/>
      <c r="H442" s="343"/>
      <c r="K442" s="332"/>
      <c r="L442" s="332"/>
    </row>
    <row r="443" spans="1:12" ht="12.75" customHeight="1" x14ac:dyDescent="0.25">
      <c r="A443" s="299"/>
      <c r="B443" s="310" t="s">
        <v>479</v>
      </c>
      <c r="C443" s="49"/>
      <c r="D443" s="49"/>
      <c r="E443" s="49"/>
      <c r="F443" s="49"/>
      <c r="G443" s="49"/>
      <c r="H443" s="343">
        <v>0</v>
      </c>
      <c r="K443" s="332"/>
      <c r="L443" s="332"/>
    </row>
    <row r="444" spans="1:12" ht="12.75" customHeight="1" x14ac:dyDescent="0.25">
      <c r="A444" s="332"/>
      <c r="B444" s="310" t="s">
        <v>15</v>
      </c>
      <c r="C444" s="49"/>
      <c r="D444" s="49"/>
      <c r="E444" s="49"/>
      <c r="F444" s="49"/>
      <c r="G444" s="49"/>
      <c r="H444" s="343">
        <v>0</v>
      </c>
      <c r="K444" s="332"/>
      <c r="L444" s="332"/>
    </row>
    <row r="445" spans="1:12" ht="12.75" customHeight="1" x14ac:dyDescent="0.25">
      <c r="A445" s="332"/>
      <c r="B445" s="310" t="s">
        <v>488</v>
      </c>
      <c r="C445" s="49"/>
      <c r="D445" s="49"/>
      <c r="E445" s="49"/>
      <c r="F445" s="49"/>
      <c r="G445" s="49"/>
      <c r="H445" s="343">
        <v>0</v>
      </c>
      <c r="K445" s="332"/>
      <c r="L445" s="332"/>
    </row>
    <row r="446" spans="1:12" ht="12.75" customHeight="1" x14ac:dyDescent="0.25">
      <c r="A446" s="332"/>
      <c r="B446" s="310" t="s">
        <v>488</v>
      </c>
      <c r="C446" s="49"/>
      <c r="D446" s="49"/>
      <c r="E446" s="49"/>
      <c r="F446" s="49"/>
      <c r="G446" s="49"/>
      <c r="H446" s="343">
        <v>0</v>
      </c>
      <c r="K446" s="332"/>
      <c r="L446" s="332"/>
    </row>
    <row r="447" spans="1:12" ht="12.75" customHeight="1" x14ac:dyDescent="0.25">
      <c r="A447" s="332"/>
      <c r="B447" s="310" t="s">
        <v>488</v>
      </c>
      <c r="C447" s="49"/>
      <c r="D447" s="49"/>
      <c r="E447" s="49"/>
      <c r="F447" s="49"/>
      <c r="G447" s="49"/>
      <c r="H447" s="343">
        <v>0</v>
      </c>
      <c r="K447" s="332"/>
      <c r="L447" s="332"/>
    </row>
    <row r="448" spans="1:12" ht="12.75" customHeight="1" x14ac:dyDescent="0.25">
      <c r="A448" s="49"/>
      <c r="B448" s="310" t="s">
        <v>488</v>
      </c>
      <c r="C448" s="49"/>
      <c r="D448" s="49"/>
      <c r="E448" s="49"/>
      <c r="F448" s="49"/>
      <c r="G448" s="49"/>
      <c r="H448" s="343">
        <v>0</v>
      </c>
      <c r="K448" s="332"/>
      <c r="L448" s="332"/>
    </row>
    <row r="449" spans="1:12" ht="12.75" customHeight="1" x14ac:dyDescent="0.25">
      <c r="A449" s="310"/>
      <c r="B449" s="49"/>
      <c r="C449" s="49"/>
      <c r="D449" s="49"/>
      <c r="E449" s="49"/>
      <c r="F449" s="49"/>
      <c r="G449" s="49"/>
      <c r="H449" s="343"/>
      <c r="K449" s="332"/>
      <c r="L449" s="332"/>
    </row>
    <row r="450" spans="1:12" ht="12.75" customHeight="1" x14ac:dyDescent="0.25">
      <c r="A450" s="299" t="s">
        <v>480</v>
      </c>
      <c r="B450" s="49"/>
      <c r="C450" s="49"/>
      <c r="D450" s="49"/>
      <c r="E450" s="49"/>
      <c r="F450" s="49"/>
      <c r="G450" s="49"/>
      <c r="H450" s="344">
        <f>SUM(H443:H448)</f>
        <v>0</v>
      </c>
      <c r="K450" s="332"/>
      <c r="L450" s="332"/>
    </row>
    <row r="451" spans="1:12" ht="12.75" customHeight="1" x14ac:dyDescent="0.25">
      <c r="A451" s="310"/>
      <c r="B451" s="49"/>
      <c r="C451" s="49"/>
      <c r="D451" s="49"/>
      <c r="E451" s="49"/>
      <c r="F451" s="49"/>
      <c r="G451" s="49"/>
      <c r="H451" s="343"/>
      <c r="K451" s="332"/>
      <c r="L451" s="332"/>
    </row>
    <row r="452" spans="1:12" ht="12.75" customHeight="1" x14ac:dyDescent="0.25">
      <c r="A452" s="310"/>
      <c r="B452" s="49"/>
      <c r="C452" s="49"/>
      <c r="D452" s="49"/>
      <c r="E452" s="49"/>
      <c r="F452" s="49"/>
      <c r="G452" s="49"/>
      <c r="H452" s="343"/>
      <c r="K452" s="332"/>
      <c r="L452" s="332"/>
    </row>
    <row r="453" spans="1:12" ht="12.75" customHeight="1" x14ac:dyDescent="0.25">
      <c r="A453" s="290" t="s">
        <v>490</v>
      </c>
      <c r="B453" s="49"/>
      <c r="C453" s="49"/>
      <c r="D453" s="49"/>
      <c r="E453" s="49"/>
      <c r="F453" s="49"/>
      <c r="G453" s="49"/>
      <c r="H453" s="347">
        <f>SUM(H385+H394+H403+H412+H420+H430+H440+H450)</f>
        <v>115</v>
      </c>
      <c r="K453" s="332"/>
      <c r="L453" s="332"/>
    </row>
    <row r="454" spans="1:12" ht="12.75" customHeight="1" x14ac:dyDescent="0.25">
      <c r="K454" s="332"/>
      <c r="L454" s="332"/>
    </row>
    <row r="455" spans="1:12" ht="12.75" customHeight="1" x14ac:dyDescent="0.25">
      <c r="K455" s="332"/>
      <c r="L455" s="332"/>
    </row>
    <row r="456" spans="1:12" ht="12.75" customHeight="1" x14ac:dyDescent="0.25">
      <c r="A456" s="348" t="s">
        <v>491</v>
      </c>
      <c r="B456" s="49"/>
      <c r="C456" s="49"/>
      <c r="D456" s="49"/>
      <c r="E456" s="49"/>
      <c r="F456" s="49"/>
      <c r="G456" s="49"/>
      <c r="H456" s="49"/>
      <c r="I456" s="49"/>
      <c r="J456" s="49"/>
      <c r="K456" s="336"/>
      <c r="L456" s="336"/>
    </row>
    <row r="457" spans="1:12" ht="12.75" customHeight="1" x14ac:dyDescent="0.25">
      <c r="A457" s="49"/>
      <c r="B457" s="49"/>
      <c r="C457" s="49"/>
      <c r="D457" s="49"/>
      <c r="E457" s="321" t="s">
        <v>40</v>
      </c>
      <c r="F457" s="292"/>
      <c r="G457" s="349" t="s">
        <v>0</v>
      </c>
      <c r="H457" s="49"/>
      <c r="I457" s="49"/>
      <c r="J457" s="49"/>
      <c r="K457" s="336"/>
      <c r="L457" s="336"/>
    </row>
    <row r="458" spans="1:12" ht="12.75" customHeight="1" x14ac:dyDescent="0.25">
      <c r="A458" s="49"/>
      <c r="B458" s="325"/>
      <c r="C458" s="49"/>
      <c r="D458" s="329" t="s">
        <v>492</v>
      </c>
      <c r="E458" s="321" t="s">
        <v>442</v>
      </c>
      <c r="F458" s="350" t="s">
        <v>492</v>
      </c>
      <c r="G458" s="349" t="s">
        <v>442</v>
      </c>
      <c r="H458" s="49"/>
      <c r="I458" s="49"/>
      <c r="J458" s="49"/>
      <c r="K458" s="336"/>
      <c r="L458" s="336"/>
    </row>
    <row r="459" spans="1:12" ht="12.75" customHeight="1" x14ac:dyDescent="0.25">
      <c r="A459" s="290" t="s">
        <v>493</v>
      </c>
      <c r="B459" s="49"/>
      <c r="C459" s="49"/>
      <c r="D459" s="330">
        <v>25</v>
      </c>
      <c r="E459" s="290">
        <v>90</v>
      </c>
      <c r="F459" s="330">
        <v>10</v>
      </c>
      <c r="G459" s="290">
        <v>0</v>
      </c>
      <c r="H459" s="351">
        <f>(D459*E459)+(F459*G459)</f>
        <v>2250</v>
      </c>
      <c r="I459" s="49"/>
      <c r="J459" s="49"/>
      <c r="K459" s="336"/>
      <c r="L459" s="336"/>
    </row>
    <row r="460" spans="1:12" ht="12.75" customHeight="1" x14ac:dyDescent="0.25">
      <c r="A460" s="290" t="s">
        <v>494</v>
      </c>
      <c r="B460" s="49"/>
      <c r="C460" s="49"/>
      <c r="D460" s="49"/>
      <c r="E460" s="49"/>
      <c r="F460" s="49"/>
      <c r="G460" s="49"/>
      <c r="H460" s="352">
        <f>SUM(H453)</f>
        <v>115</v>
      </c>
      <c r="I460" s="49"/>
      <c r="J460" s="49"/>
      <c r="K460" s="336"/>
      <c r="L460" s="336"/>
    </row>
    <row r="461" spans="1:12" ht="12.75" customHeight="1" x14ac:dyDescent="0.25">
      <c r="A461" s="290" t="s">
        <v>495</v>
      </c>
      <c r="B461" s="49"/>
      <c r="C461" s="49"/>
      <c r="D461" s="49"/>
      <c r="E461" s="49"/>
      <c r="F461" s="49"/>
      <c r="G461" s="49"/>
      <c r="H461" s="338">
        <f>SUM(H331+H346)</f>
        <v>1750</v>
      </c>
      <c r="I461" s="49"/>
      <c r="J461" s="49"/>
      <c r="K461" s="336"/>
      <c r="L461" s="336"/>
    </row>
    <row r="462" spans="1:12" ht="12.75" customHeight="1" x14ac:dyDescent="0.25">
      <c r="A462" s="290" t="s">
        <v>496</v>
      </c>
      <c r="B462" s="49"/>
      <c r="C462" s="49"/>
      <c r="D462" s="49"/>
      <c r="E462" s="49"/>
      <c r="F462" s="49"/>
      <c r="G462" s="49"/>
      <c r="H462" s="353">
        <f>SUM(H370)</f>
        <v>0</v>
      </c>
      <c r="I462" s="49"/>
      <c r="J462" s="49"/>
      <c r="K462" s="336"/>
      <c r="L462" s="336"/>
    </row>
    <row r="463" spans="1:12" ht="12.75" customHeight="1" x14ac:dyDescent="0.25">
      <c r="A463" s="290" t="s">
        <v>497</v>
      </c>
      <c r="B463" s="49"/>
      <c r="C463" s="49"/>
      <c r="D463" s="49"/>
      <c r="E463" s="49"/>
      <c r="F463" s="49"/>
      <c r="G463" s="49"/>
      <c r="H463" s="354">
        <v>40</v>
      </c>
      <c r="I463" s="49"/>
      <c r="J463" s="49"/>
      <c r="K463" s="336"/>
      <c r="L463" s="336"/>
    </row>
    <row r="464" spans="1:12" ht="12.75" customHeight="1" x14ac:dyDescent="0.25">
      <c r="A464" s="290" t="s">
        <v>498</v>
      </c>
      <c r="B464" s="49"/>
      <c r="C464" s="49"/>
      <c r="D464" s="49"/>
      <c r="E464" s="49"/>
      <c r="F464" s="49"/>
      <c r="G464" s="49"/>
      <c r="H464" s="355">
        <f>SUM(L325:L345)</f>
        <v>133</v>
      </c>
      <c r="I464" s="49"/>
      <c r="J464" s="49"/>
      <c r="K464" s="336"/>
      <c r="L464" s="336"/>
    </row>
    <row r="465" spans="1:12" ht="12.75" customHeight="1" x14ac:dyDescent="0.25">
      <c r="A465" s="290" t="s">
        <v>499</v>
      </c>
      <c r="B465" s="49"/>
      <c r="C465" s="49"/>
      <c r="D465" s="49"/>
      <c r="E465" s="49"/>
      <c r="F465" s="49"/>
      <c r="G465" s="49"/>
      <c r="H465" s="356">
        <v>0</v>
      </c>
      <c r="I465" s="49"/>
      <c r="J465" s="49"/>
      <c r="K465" s="336"/>
      <c r="L465" s="336"/>
    </row>
    <row r="466" spans="1:12" ht="12.75" customHeight="1" x14ac:dyDescent="0.25">
      <c r="A466" s="357" t="s">
        <v>500</v>
      </c>
      <c r="B466" s="49"/>
      <c r="C466" s="49"/>
      <c r="D466" s="49"/>
      <c r="E466" s="49"/>
      <c r="F466" s="49"/>
      <c r="G466" s="49"/>
      <c r="H466" s="358">
        <v>0</v>
      </c>
      <c r="I466" s="49"/>
      <c r="J466" s="49"/>
      <c r="K466" s="336"/>
      <c r="L466" s="336"/>
    </row>
    <row r="467" spans="1:12" ht="12.75" customHeight="1" x14ac:dyDescent="0.25">
      <c r="K467" s="332"/>
      <c r="L467" s="332"/>
    </row>
    <row r="468" spans="1:12" ht="12.75" customHeight="1" x14ac:dyDescent="0.25">
      <c r="A468" s="290" t="s">
        <v>501</v>
      </c>
      <c r="B468" s="49"/>
      <c r="C468" s="49"/>
      <c r="D468" s="49"/>
      <c r="E468" s="359">
        <f>SUM(H468/H459)</f>
        <v>0.19644444444444445</v>
      </c>
      <c r="F468" s="311"/>
      <c r="G468" s="360" t="s">
        <v>502</v>
      </c>
      <c r="H468" s="361">
        <f>H459+H460-H461-H462-H463-H464-H465+H466</f>
        <v>442</v>
      </c>
      <c r="K468" s="332"/>
      <c r="L468" s="332"/>
    </row>
    <row r="469" spans="1:12" ht="12.75" customHeight="1" x14ac:dyDescent="0.25">
      <c r="K469" s="332"/>
      <c r="L469" s="332"/>
    </row>
    <row r="470" spans="1:12" ht="12.75" customHeight="1" x14ac:dyDescent="0.25">
      <c r="K470" s="332"/>
      <c r="L470" s="332"/>
    </row>
    <row r="471" spans="1:12" ht="12.75" customHeight="1" x14ac:dyDescent="0.25">
      <c r="K471" s="332"/>
      <c r="L471" s="332"/>
    </row>
    <row r="472" spans="1:12" ht="12.75" customHeight="1" x14ac:dyDescent="0.25">
      <c r="K472" s="332"/>
      <c r="L472" s="332"/>
    </row>
    <row r="473" spans="1:12" ht="12.75" customHeight="1" x14ac:dyDescent="0.25">
      <c r="K473" s="332"/>
      <c r="L473" s="332"/>
    </row>
    <row r="474" spans="1:12" x14ac:dyDescent="0.25">
      <c r="K474" s="332"/>
      <c r="L474" s="332"/>
    </row>
    <row r="475" spans="1:12" x14ac:dyDescent="0.25">
      <c r="K475" s="332"/>
      <c r="L475" s="332"/>
    </row>
    <row r="476" spans="1:12" x14ac:dyDescent="0.25">
      <c r="K476" s="332"/>
      <c r="L476" s="332"/>
    </row>
    <row r="477" spans="1:12" x14ac:dyDescent="0.25">
      <c r="K477" s="332"/>
      <c r="L477" s="332"/>
    </row>
    <row r="478" spans="1:12" x14ac:dyDescent="0.25">
      <c r="K478" s="332"/>
      <c r="L478" s="332"/>
    </row>
    <row r="479" spans="1:12" x14ac:dyDescent="0.25">
      <c r="K479" s="332"/>
      <c r="L479" s="332"/>
    </row>
    <row r="480" spans="1:12" x14ac:dyDescent="0.25">
      <c r="K480" s="332"/>
      <c r="L480" s="332"/>
    </row>
    <row r="481" spans="11:12" x14ac:dyDescent="0.25">
      <c r="K481" s="332"/>
      <c r="L481" s="33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X63"/>
  <sheetViews>
    <sheetView zoomScale="95" zoomScaleNormal="95" workbookViewId="0">
      <selection activeCell="J37" sqref="J37"/>
    </sheetView>
  </sheetViews>
  <sheetFormatPr defaultColWidth="9.140625" defaultRowHeight="15" x14ac:dyDescent="0.25"/>
  <cols>
    <col min="1" max="1" width="3.5703125" style="108" customWidth="1"/>
    <col min="2" max="2" width="21.28515625" style="108" customWidth="1"/>
    <col min="3" max="3" width="5.140625" style="108" customWidth="1"/>
    <col min="4" max="4" width="4.140625" style="108" customWidth="1"/>
    <col min="5" max="5" width="3.5703125" style="108" customWidth="1"/>
    <col min="6" max="6" width="21.28515625" style="108" customWidth="1"/>
    <col min="7" max="7" width="5.140625" style="108" customWidth="1"/>
    <col min="8" max="8" width="6.85546875" style="108" customWidth="1"/>
    <col min="9" max="9" width="8.42578125" style="108" customWidth="1"/>
    <col min="10" max="10" width="30.5703125" style="108" customWidth="1"/>
    <col min="11" max="11" width="3.7109375" style="108" customWidth="1"/>
    <col min="12" max="12" width="2.28515625" style="108" customWidth="1"/>
    <col min="13" max="13" width="30.5703125" style="108" customWidth="1"/>
    <col min="14" max="14" width="5.5703125" style="108" customWidth="1"/>
    <col min="15" max="15" width="8.42578125" style="108" customWidth="1"/>
    <col min="16" max="16" width="30.5703125" style="108" customWidth="1"/>
    <col min="17" max="17" width="3.7109375" style="108" customWidth="1"/>
    <col min="18" max="18" width="2.28515625" style="108" customWidth="1"/>
    <col min="19" max="19" width="30.5703125" style="108" customWidth="1"/>
    <col min="20" max="20" width="8.42578125" style="108" customWidth="1"/>
    <col min="21" max="21" width="30.5703125" style="108" customWidth="1"/>
    <col min="22" max="22" width="3.7109375" style="108" customWidth="1"/>
    <col min="23" max="23" width="2.28515625" style="108" customWidth="1"/>
    <col min="24" max="24" width="30.5703125" style="108" customWidth="1"/>
    <col min="25" max="16384" width="9.140625" style="108"/>
  </cols>
  <sheetData>
    <row r="3" spans="1:24" s="79" customFormat="1" x14ac:dyDescent="0.25">
      <c r="F3" s="77"/>
      <c r="Q3" s="108"/>
      <c r="R3" s="108"/>
      <c r="S3" s="108"/>
    </row>
    <row r="4" spans="1:24" x14ac:dyDescent="0.25">
      <c r="F4" s="77"/>
    </row>
    <row r="5" spans="1:24" x14ac:dyDescent="0.25">
      <c r="A5" s="82"/>
      <c r="J5" s="84"/>
      <c r="U5" s="77"/>
    </row>
    <row r="6" spans="1:24" x14ac:dyDescent="0.25">
      <c r="J6" s="162"/>
      <c r="K6" s="74"/>
      <c r="M6" s="83"/>
      <c r="U6" s="83"/>
    </row>
    <row r="8" spans="1:24" x14ac:dyDescent="0.25">
      <c r="F8" s="163"/>
    </row>
    <row r="9" spans="1:24" x14ac:dyDescent="0.25">
      <c r="F9" s="163"/>
      <c r="J9" s="81"/>
      <c r="U9" s="164"/>
    </row>
    <row r="10" spans="1:24" x14ac:dyDescent="0.25">
      <c r="F10" s="163"/>
      <c r="J10" s="89"/>
      <c r="M10" s="88"/>
      <c r="U10" s="88"/>
      <c r="V10" s="74"/>
      <c r="W10" s="74"/>
      <c r="X10" s="87"/>
    </row>
    <row r="11" spans="1:24" x14ac:dyDescent="0.25">
      <c r="A11" s="74"/>
    </row>
    <row r="12" spans="1:24" x14ac:dyDescent="0.25">
      <c r="A12" s="82"/>
    </row>
    <row r="13" spans="1:24" x14ac:dyDescent="0.25">
      <c r="J13" s="80"/>
      <c r="P13" s="79"/>
      <c r="U13" s="165"/>
    </row>
    <row r="14" spans="1:24" s="74" customFormat="1" x14ac:dyDescent="0.25">
      <c r="A14" s="108"/>
      <c r="B14" s="108"/>
      <c r="C14" s="108"/>
      <c r="D14" s="108"/>
      <c r="E14" s="108"/>
      <c r="F14" s="108"/>
      <c r="H14" s="108"/>
      <c r="I14" s="108"/>
      <c r="J14" s="166"/>
      <c r="K14" s="108"/>
      <c r="L14" s="108"/>
      <c r="M14" s="78"/>
      <c r="P14" s="108"/>
      <c r="Q14" s="108"/>
      <c r="R14" s="108"/>
      <c r="S14" s="108"/>
      <c r="U14" s="167"/>
      <c r="V14" s="108"/>
      <c r="W14" s="108"/>
      <c r="X14" s="83"/>
    </row>
    <row r="15" spans="1:24" s="74" customFormat="1" x14ac:dyDescent="0.25">
      <c r="B15" s="108"/>
      <c r="C15" s="108"/>
      <c r="D15" s="108"/>
      <c r="E15" s="108"/>
      <c r="F15" s="108"/>
      <c r="G15" s="108"/>
      <c r="H15" s="108"/>
      <c r="I15" s="108"/>
      <c r="J15" s="108"/>
      <c r="K15" s="108"/>
      <c r="L15" s="108"/>
      <c r="M15" s="108"/>
      <c r="N15" s="108"/>
      <c r="P15" s="168"/>
      <c r="Q15" s="108"/>
      <c r="R15" s="108"/>
      <c r="S15" s="108"/>
      <c r="U15" s="108"/>
      <c r="V15" s="108"/>
      <c r="W15" s="108"/>
      <c r="X15" s="108"/>
    </row>
    <row r="16" spans="1:24" s="74" customFormat="1" x14ac:dyDescent="0.25">
      <c r="A16" s="108"/>
      <c r="G16" s="108"/>
      <c r="I16" s="108"/>
      <c r="J16" s="108"/>
      <c r="K16" s="108"/>
      <c r="L16" s="108"/>
      <c r="M16" s="108"/>
      <c r="N16" s="108"/>
      <c r="P16" s="88"/>
      <c r="Q16" s="108"/>
      <c r="R16" s="108"/>
      <c r="U16" s="108"/>
      <c r="V16" s="108"/>
      <c r="W16" s="108"/>
      <c r="X16" s="108"/>
    </row>
    <row r="17" spans="1:24" x14ac:dyDescent="0.25">
      <c r="A17" s="82"/>
      <c r="J17" s="86"/>
      <c r="K17" s="74"/>
      <c r="L17" s="74"/>
      <c r="U17" s="169"/>
    </row>
    <row r="18" spans="1:24" x14ac:dyDescent="0.25">
      <c r="J18" s="87"/>
      <c r="M18" s="90"/>
      <c r="U18" s="78"/>
      <c r="X18" s="90"/>
    </row>
    <row r="19" spans="1:24" x14ac:dyDescent="0.25">
      <c r="P19" s="170"/>
    </row>
    <row r="20" spans="1:24" x14ac:dyDescent="0.25">
      <c r="G20" s="74"/>
      <c r="H20" s="74"/>
      <c r="P20" s="90"/>
    </row>
    <row r="21" spans="1:24" x14ac:dyDescent="0.25">
      <c r="J21" s="85"/>
      <c r="U21" s="171"/>
    </row>
    <row r="22" spans="1:24" x14ac:dyDescent="0.25">
      <c r="J22" s="87"/>
      <c r="M22" s="166"/>
      <c r="U22" s="172"/>
      <c r="X22" s="87"/>
    </row>
    <row r="23" spans="1:24" x14ac:dyDescent="0.25">
      <c r="P23" s="173"/>
    </row>
    <row r="24" spans="1:24" x14ac:dyDescent="0.25">
      <c r="G24" s="74"/>
      <c r="P24" s="90"/>
      <c r="Q24" s="74"/>
      <c r="R24" s="74"/>
      <c r="S24" s="88"/>
    </row>
    <row r="25" spans="1:24" x14ac:dyDescent="0.25">
      <c r="J25" s="80"/>
    </row>
    <row r="26" spans="1:24" x14ac:dyDescent="0.25">
      <c r="J26" s="87"/>
      <c r="M26" s="87"/>
    </row>
    <row r="32" spans="1:24" x14ac:dyDescent="0.25">
      <c r="J32" s="91"/>
      <c r="N32" s="74"/>
      <c r="O32" s="74"/>
      <c r="P32" s="74"/>
    </row>
    <row r="33" spans="2:16" x14ac:dyDescent="0.25">
      <c r="J33" s="92"/>
      <c r="K33" s="74"/>
      <c r="L33" s="74"/>
      <c r="N33" s="71"/>
      <c r="O33" s="74"/>
      <c r="P33" s="74"/>
    </row>
    <row r="34" spans="2:16" x14ac:dyDescent="0.25">
      <c r="J34" s="94"/>
      <c r="N34" s="71"/>
      <c r="O34" s="74"/>
      <c r="P34" s="74"/>
    </row>
    <row r="35" spans="2:16" x14ac:dyDescent="0.25">
      <c r="B35" s="43"/>
      <c r="J35" s="95"/>
      <c r="K35" s="74"/>
      <c r="L35" s="74"/>
      <c r="M35" s="74"/>
      <c r="N35" s="74"/>
      <c r="O35" s="74"/>
      <c r="P35" s="74"/>
    </row>
    <row r="36" spans="2:16" x14ac:dyDescent="0.25">
      <c r="B36" s="74"/>
      <c r="J36" s="76"/>
      <c r="K36" s="74"/>
      <c r="L36" s="74"/>
      <c r="M36" s="74"/>
      <c r="N36" s="71"/>
      <c r="O36" s="74"/>
      <c r="P36" s="74"/>
    </row>
    <row r="37" spans="2:16" x14ac:dyDescent="0.25">
      <c r="B37" s="91"/>
      <c r="C37" s="74"/>
      <c r="F37" s="74"/>
      <c r="J37" s="75"/>
      <c r="K37" s="74"/>
      <c r="L37" s="74"/>
      <c r="M37" s="74"/>
      <c r="N37" s="74"/>
      <c r="O37" s="74"/>
      <c r="P37" s="74"/>
    </row>
    <row r="38" spans="2:16" x14ac:dyDescent="0.25">
      <c r="J38" s="93"/>
      <c r="M38" s="74"/>
      <c r="N38" s="71"/>
      <c r="O38" s="74"/>
      <c r="P38" s="74"/>
    </row>
    <row r="39" spans="2:16" x14ac:dyDescent="0.25">
      <c r="J39" s="96"/>
      <c r="N39" s="71"/>
      <c r="O39" s="74"/>
      <c r="P39" s="74"/>
    </row>
    <row r="40" spans="2:16" x14ac:dyDescent="0.25">
      <c r="B40" s="75"/>
      <c r="J40" s="98"/>
      <c r="N40" s="71"/>
      <c r="O40" s="74"/>
      <c r="P40" s="74"/>
    </row>
    <row r="43" spans="2:16" x14ac:dyDescent="0.25">
      <c r="B43" s="76"/>
    </row>
    <row r="44" spans="2:16" x14ac:dyDescent="0.25">
      <c r="G44" s="71"/>
      <c r="H44" s="74"/>
    </row>
    <row r="46" spans="2:16" x14ac:dyDescent="0.25">
      <c r="B46" s="93"/>
    </row>
    <row r="49" spans="1:13" x14ac:dyDescent="0.25">
      <c r="B49" s="95"/>
    </row>
    <row r="52" spans="1:13" ht="15.75" x14ac:dyDescent="0.25">
      <c r="B52" s="92"/>
      <c r="C52" s="97"/>
      <c r="F52" s="97"/>
      <c r="M52" s="100"/>
    </row>
    <row r="53" spans="1:13" x14ac:dyDescent="0.25">
      <c r="M53" s="72"/>
    </row>
    <row r="54" spans="1:13" x14ac:dyDescent="0.25">
      <c r="A54" s="71"/>
      <c r="B54" s="99"/>
      <c r="M54" s="70"/>
    </row>
    <row r="55" spans="1:13" x14ac:dyDescent="0.25">
      <c r="B55" s="94"/>
      <c r="M55" s="104"/>
    </row>
    <row r="56" spans="1:13" x14ac:dyDescent="0.25">
      <c r="M56" s="101"/>
    </row>
    <row r="57" spans="1:13" x14ac:dyDescent="0.25">
      <c r="F57" s="71"/>
      <c r="M57" s="102"/>
    </row>
    <row r="58" spans="1:13" x14ac:dyDescent="0.25">
      <c r="M58" s="103"/>
    </row>
    <row r="63" spans="1:13" x14ac:dyDescent="0.25">
      <c r="H63" s="73"/>
    </row>
  </sheetData>
  <conditionalFormatting sqref="J5:M27">
    <cfRule type="cellIs" dxfId="0" priority="1" operator="equal">
      <formula>"TBD"</formula>
    </cfRule>
  </conditionalFormatting>
  <pageMargins left="0.7" right="0.7" top="0.75" bottom="0.75" header="0.3" footer="0.3"/>
  <pageSetup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9"/>
  <sheetViews>
    <sheetView zoomScale="75" zoomScaleNormal="75" workbookViewId="0">
      <selection activeCell="O37" sqref="O37"/>
    </sheetView>
  </sheetViews>
  <sheetFormatPr defaultColWidth="9.140625" defaultRowHeight="15" x14ac:dyDescent="0.25"/>
  <cols>
    <col min="1" max="1" width="19.5703125" style="108" customWidth="1"/>
    <col min="2" max="7" width="9.140625" style="108"/>
    <col min="8" max="8" width="19.5703125" style="108" customWidth="1"/>
    <col min="9" max="14" width="9.140625" style="108"/>
    <col min="15" max="15" width="19.5703125" style="108" customWidth="1"/>
    <col min="16" max="16384" width="9.140625" style="108"/>
  </cols>
  <sheetData>
    <row r="1" spans="1:21" s="38" customFormat="1" ht="33" customHeight="1" x14ac:dyDescent="0.5"/>
    <row r="3" spans="1:21" ht="21" x14ac:dyDescent="0.35">
      <c r="A3" s="52"/>
      <c r="H3" s="53"/>
      <c r="O3" s="42"/>
      <c r="U3" s="17"/>
    </row>
    <row r="4" spans="1:21" x14ac:dyDescent="0.25">
      <c r="H4" s="49"/>
      <c r="O4" s="49"/>
    </row>
    <row r="5" spans="1:21" ht="18.75" customHeight="1" x14ac:dyDescent="0.25">
      <c r="A5" s="60"/>
      <c r="H5" s="60"/>
      <c r="O5" s="60"/>
      <c r="U5" s="60"/>
    </row>
    <row r="6" spans="1:21" x14ac:dyDescent="0.25">
      <c r="A6" s="61"/>
      <c r="H6" s="61"/>
      <c r="O6" s="61"/>
      <c r="U6" s="61"/>
    </row>
    <row r="7" spans="1:21" x14ac:dyDescent="0.25">
      <c r="A7" s="61"/>
      <c r="H7" s="61"/>
      <c r="O7" s="61"/>
      <c r="U7" s="61"/>
    </row>
    <row r="8" spans="1:21" ht="18.75" x14ac:dyDescent="0.25">
      <c r="H8" s="60"/>
      <c r="O8" s="60"/>
      <c r="U8" s="60"/>
    </row>
    <row r="9" spans="1:21" ht="18.75" x14ac:dyDescent="0.25">
      <c r="A9" s="60"/>
      <c r="H9" s="60"/>
      <c r="O9" s="60"/>
      <c r="U9" s="60"/>
    </row>
    <row r="10" spans="1:21" ht="15" customHeight="1" x14ac:dyDescent="0.25">
      <c r="A10" s="61"/>
      <c r="O10" s="61"/>
      <c r="U10" s="61"/>
    </row>
    <row r="11" spans="1:21" ht="15" customHeight="1" x14ac:dyDescent="0.25">
      <c r="A11" s="61"/>
      <c r="H11" s="60"/>
      <c r="O11" s="61"/>
      <c r="U11" s="61"/>
    </row>
    <row r="12" spans="1:21" x14ac:dyDescent="0.25">
      <c r="A12" s="61"/>
      <c r="H12" s="61"/>
      <c r="O12" s="61"/>
      <c r="U12" s="61"/>
    </row>
    <row r="13" spans="1:21" ht="18.75" x14ac:dyDescent="0.25">
      <c r="A13" s="60"/>
      <c r="H13" s="61"/>
      <c r="O13" s="60"/>
      <c r="U13" s="60"/>
    </row>
    <row r="14" spans="1:21" ht="15" customHeight="1" x14ac:dyDescent="0.25">
      <c r="A14" s="61"/>
      <c r="H14" s="60"/>
      <c r="O14" s="61"/>
      <c r="U14" s="61"/>
    </row>
    <row r="15" spans="1:21" ht="15" customHeight="1" x14ac:dyDescent="0.25">
      <c r="A15" s="61"/>
      <c r="H15" s="61"/>
      <c r="O15" s="61"/>
      <c r="U15" s="61"/>
    </row>
    <row r="16" spans="1:21" x14ac:dyDescent="0.25">
      <c r="A16" s="13"/>
      <c r="H16" s="61"/>
      <c r="O16" s="44"/>
      <c r="U16" s="61"/>
    </row>
    <row r="17" spans="1:21" ht="18.75" x14ac:dyDescent="0.25">
      <c r="O17" s="64"/>
      <c r="U17" s="60"/>
    </row>
    <row r="18" spans="1:21" x14ac:dyDescent="0.25">
      <c r="U18" s="61"/>
    </row>
    <row r="19" spans="1:21" ht="15" customHeight="1" x14ac:dyDescent="0.25">
      <c r="A19" s="60"/>
      <c r="H19" s="60"/>
      <c r="O19" s="60"/>
      <c r="U19" s="60"/>
    </row>
    <row r="20" spans="1:21" x14ac:dyDescent="0.25">
      <c r="A20" s="13"/>
      <c r="H20" s="61"/>
      <c r="O20" s="13"/>
      <c r="U20" s="61"/>
    </row>
    <row r="21" spans="1:21" ht="15" customHeight="1" x14ac:dyDescent="0.25">
      <c r="A21" s="12"/>
      <c r="H21" s="12"/>
      <c r="O21" s="12"/>
      <c r="U21" s="12"/>
    </row>
    <row r="22" spans="1:21" ht="15" customHeight="1" x14ac:dyDescent="0.25">
      <c r="A22" s="60"/>
      <c r="H22" s="60"/>
      <c r="O22" s="60"/>
      <c r="U22" s="60"/>
    </row>
    <row r="23" spans="1:21" x14ac:dyDescent="0.25">
      <c r="A23" s="61"/>
      <c r="H23" s="61"/>
      <c r="O23" s="44"/>
      <c r="U23" s="61"/>
    </row>
    <row r="25" spans="1:21" ht="15" customHeight="1" x14ac:dyDescent="0.25">
      <c r="A25" s="60"/>
      <c r="H25" s="60"/>
      <c r="O25" s="60"/>
      <c r="U25" s="60"/>
    </row>
    <row r="26" spans="1:21" ht="15" customHeight="1" x14ac:dyDescent="0.35">
      <c r="A26" s="18"/>
      <c r="H26" s="54"/>
      <c r="I26" s="64"/>
      <c r="O26" s="55"/>
      <c r="U26" s="30"/>
    </row>
    <row r="27" spans="1:21" ht="15" customHeight="1" x14ac:dyDescent="0.25">
      <c r="I27" s="60"/>
    </row>
    <row r="28" spans="1:21" ht="18.75" customHeight="1" x14ac:dyDescent="0.25">
      <c r="A28" s="60"/>
      <c r="H28" s="60"/>
      <c r="I28" s="64"/>
      <c r="O28" s="60"/>
      <c r="U28" s="60"/>
    </row>
    <row r="29" spans="1:21" x14ac:dyDescent="0.25">
      <c r="A29" s="61"/>
      <c r="H29" s="61"/>
      <c r="O29" s="61"/>
      <c r="U29" s="61"/>
    </row>
    <row r="30" spans="1:21" x14ac:dyDescent="0.25">
      <c r="A30" s="61"/>
      <c r="H30" s="61"/>
      <c r="O30" s="61"/>
      <c r="U30" s="61"/>
    </row>
    <row r="31" spans="1:21" ht="18.75" customHeight="1" x14ac:dyDescent="0.25">
      <c r="A31" s="60"/>
      <c r="H31" s="60"/>
      <c r="I31" s="64"/>
      <c r="U31" s="60"/>
    </row>
    <row r="32" spans="1:21" ht="18.75" x14ac:dyDescent="0.25">
      <c r="A32" s="61"/>
      <c r="H32" s="61"/>
      <c r="O32" s="60"/>
      <c r="U32" s="61"/>
    </row>
    <row r="33" spans="1:21" x14ac:dyDescent="0.25">
      <c r="A33" s="61"/>
      <c r="H33" s="61"/>
      <c r="O33" s="61"/>
      <c r="U33" s="61"/>
    </row>
    <row r="34" spans="1:21" x14ac:dyDescent="0.25">
      <c r="O34" s="61"/>
    </row>
    <row r="35" spans="1:21" ht="18.75" x14ac:dyDescent="0.25">
      <c r="A35" s="60"/>
      <c r="H35" s="60"/>
      <c r="U35" s="60"/>
    </row>
    <row r="36" spans="1:21" ht="18.75" x14ac:dyDescent="0.25">
      <c r="A36" s="61"/>
      <c r="H36" s="61"/>
      <c r="O36" s="60"/>
      <c r="U36" s="61"/>
    </row>
    <row r="37" spans="1:21" x14ac:dyDescent="0.25">
      <c r="O37" s="61"/>
    </row>
    <row r="38" spans="1:21" ht="18.75" x14ac:dyDescent="0.25">
      <c r="H38" s="60"/>
    </row>
    <row r="39" spans="1:21" x14ac:dyDescent="0.25">
      <c r="H39" s="61"/>
    </row>
  </sheetData>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GameDay</vt:lpstr>
      <vt:lpstr>Standings</vt:lpstr>
      <vt:lpstr>Top 25 Rankings</vt:lpstr>
      <vt:lpstr>Playoff Bracket-Bowls-CCG</vt:lpstr>
      <vt:lpstr>2022 CFL Season Schedule </vt:lpstr>
      <vt:lpstr>Postseason Rating System</vt:lpstr>
      <vt:lpstr>CFL Rulebook</vt:lpstr>
      <vt:lpstr>Postseason Picture</vt:lpstr>
      <vt:lpstr>Playoff-Postseason Scenarios</vt:lpstr>
      <vt:lpstr>Commissioner's Cup Chase</vt:lpstr>
      <vt:lpstr>Conference Challenges</vt:lpstr>
      <vt:lpstr>Postseason GameDay</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Scotty Asti</dc:creator>
  <cp:lastModifiedBy>Scotty Asti</cp:lastModifiedBy>
  <dcterms:created xsi:type="dcterms:W3CDTF">2012-08-27T20:53:33Z</dcterms:created>
  <dcterms:modified xsi:type="dcterms:W3CDTF">2022-09-23T03:07:22Z</dcterms:modified>
</cp:coreProperties>
</file>